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新】林務課★★\『Ｊ２林業』\08林業振興\10 森林環境譲与税\11 コミュニティ林業推進事業\要綱案\"/>
    </mc:Choice>
  </mc:AlternateContent>
  <bookViews>
    <workbookView xWindow="21345" yWindow="-60" windowWidth="9405" windowHeight="11745" tabRatio="882" firstSheet="8" activeTab="10"/>
  </bookViews>
  <sheets>
    <sheet name="○" sheetId="3" r:id="rId1"/>
    <sheet name="事業イメージ" sheetId="34" r:id="rId2"/>
    <sheet name="補助の流れ" sheetId="20" r:id="rId3"/>
    <sheet name="①交付申請" sheetId="4" r:id="rId4"/>
    <sheet name="①全体事業計画書" sheetId="29" r:id="rId5"/>
    <sheet name="①収支予算" sheetId="8" r:id="rId6"/>
    <sheet name="①誓約書" sheetId="32" r:id="rId7"/>
    <sheet name="②請求書" sheetId="12" r:id="rId8"/>
    <sheet name="③一部完了届" sheetId="11" r:id="rId9"/>
    <sheet name="③検査調書" sheetId="23" state="hidden" r:id="rId10"/>
    <sheet name="③協定一覧" sheetId="28" r:id="rId11"/>
    <sheet name="③間伐実績" sheetId="30" r:id="rId12"/>
    <sheet name="④実績" sheetId="24" r:id="rId13"/>
    <sheet name="④収支計算" sheetId="18" r:id="rId14"/>
    <sheet name="※中止・変更" sheetId="39" r:id="rId15"/>
    <sheet name="⑴地図" sheetId="33" r:id="rId16"/>
    <sheet name="⑵写真帳" sheetId="37" r:id="rId17"/>
    <sheet name="Sheet1" sheetId="40" r:id="rId18"/>
    <sheet name="⑶協定案" sheetId="38" r:id="rId19"/>
    <sheet name="Sheet2" sheetId="41" r:id="rId20"/>
    <sheet name="計算書" sheetId="36" state="hidden" r:id="rId21"/>
  </sheets>
  <definedNames>
    <definedName name="_xlnm.Print_Area" localSheetId="0">○!$B$2:$AL$12</definedName>
    <definedName name="_xlnm.Print_Area" localSheetId="14">※中止・変更!$B$2:$O$60</definedName>
    <definedName name="_xlnm.Print_Area" localSheetId="3">①交付申請!$B$2:$L$54</definedName>
    <definedName name="_xlnm.Print_Area" localSheetId="5">①収支予算!$B$2:$H$30</definedName>
    <definedName name="_xlnm.Print_Area" localSheetId="6">①誓約書!$B$2:$I$48</definedName>
    <definedName name="_xlnm.Print_Area" localSheetId="4">①全体事業計画書!$B$2:$I$22</definedName>
    <definedName name="_xlnm.Print_Area" localSheetId="15">⑴地図!$B$2:$AL$61</definedName>
    <definedName name="_xlnm.Print_Area" localSheetId="16">⑵写真帳!$B$2:$AL$61</definedName>
    <definedName name="_xlnm.Print_Area" localSheetId="7">②請求書!$B$2:$Y$44</definedName>
    <definedName name="_xlnm.Print_Area" localSheetId="8">③一部完了届!$B$2:$AC$28</definedName>
    <definedName name="_xlnm.Print_Area" localSheetId="11">③間伐実績!$B$2:$M$19</definedName>
    <definedName name="_xlnm.Print_Area" localSheetId="18">⑶協定案!$B$2:$AL$61</definedName>
    <definedName name="_xlnm.Print_Area" localSheetId="10">③協定一覧!$B$2:$M$19</definedName>
    <definedName name="_xlnm.Print_Area" localSheetId="9">③検査調書!$B$2:$O$29</definedName>
    <definedName name="_xlnm.Print_Area" localSheetId="13">④収支計算!$B$2:$H$30</definedName>
    <definedName name="_xlnm.Print_Area" localSheetId="20">計算書!$A$2:$M$30</definedName>
    <definedName name="_xlnm.Print_Area" localSheetId="1">事業イメージ!$C$2:$AM$60</definedName>
    <definedName name="_xlnm.Print_Area" localSheetId="2">補助の流れ!$B$2:$AQ$60</definedName>
  </definedNames>
  <calcPr calcId="162913"/>
</workbook>
</file>

<file path=xl/calcChain.xml><?xml version="1.0" encoding="utf-8"?>
<calcChain xmlns="http://schemas.openxmlformats.org/spreadsheetml/2006/main">
  <c r="C16" i="8" l="1"/>
  <c r="G23" i="39" l="1"/>
  <c r="C16" i="39"/>
  <c r="K13" i="39"/>
  <c r="K11" i="39"/>
  <c r="K9" i="39"/>
  <c r="K4" i="39"/>
  <c r="W60" i="38"/>
  <c r="W61" i="38"/>
  <c r="I16" i="24" l="1"/>
  <c r="T11" i="11"/>
  <c r="Q14" i="12"/>
  <c r="I16" i="4"/>
  <c r="I14" i="24"/>
  <c r="T9" i="11"/>
  <c r="I14" i="4"/>
  <c r="I12" i="24"/>
  <c r="T7" i="11"/>
  <c r="Q12" i="12"/>
  <c r="Q10" i="12"/>
  <c r="F8" i="32"/>
  <c r="I12" i="4"/>
  <c r="E52" i="24" l="1"/>
  <c r="E23" i="8"/>
  <c r="E23" i="18"/>
  <c r="E22" i="18"/>
  <c r="E21" i="18"/>
  <c r="E20" i="18"/>
  <c r="E19" i="18"/>
  <c r="E18" i="18"/>
  <c r="C16" i="18"/>
  <c r="E10" i="18"/>
  <c r="O16" i="30"/>
  <c r="O15" i="30"/>
  <c r="O14" i="30"/>
  <c r="O13" i="30"/>
  <c r="O12" i="30"/>
  <c r="O11" i="30"/>
  <c r="O10" i="30"/>
  <c r="O9" i="30"/>
  <c r="O7" i="30"/>
  <c r="O8" i="30"/>
  <c r="K16" i="30"/>
  <c r="K15" i="30"/>
  <c r="K14" i="30"/>
  <c r="K13" i="30"/>
  <c r="K12" i="30"/>
  <c r="K11" i="30"/>
  <c r="K10" i="30"/>
  <c r="K9" i="30"/>
  <c r="L24" i="12"/>
  <c r="L28" i="12"/>
  <c r="K13" i="8"/>
  <c r="K12" i="8"/>
  <c r="K11" i="8"/>
  <c r="K10" i="8"/>
  <c r="K9" i="8"/>
  <c r="M9" i="8"/>
  <c r="J13" i="8"/>
  <c r="D22" i="8"/>
  <c r="J12" i="8"/>
  <c r="D21" i="8"/>
  <c r="J11" i="8"/>
  <c r="D20" i="8"/>
  <c r="J10" i="8"/>
  <c r="D19" i="8"/>
  <c r="J9" i="8"/>
  <c r="D18" i="8"/>
  <c r="M13" i="8"/>
  <c r="M12" i="8"/>
  <c r="M11" i="8"/>
  <c r="M10" i="8"/>
  <c r="M14" i="8" l="1"/>
  <c r="H27" i="36"/>
  <c r="H25" i="36"/>
  <c r="C7" i="38"/>
  <c r="E9" i="8" l="1"/>
  <c r="H41" i="36"/>
  <c r="I41" i="36"/>
  <c r="I42" i="36" s="1"/>
  <c r="I40" i="36"/>
  <c r="F41" i="36"/>
  <c r="F42" i="36" s="1"/>
  <c r="F40" i="36"/>
  <c r="C41" i="36"/>
  <c r="H37" i="36"/>
  <c r="I37" i="36"/>
  <c r="I36" i="36"/>
  <c r="F37" i="36"/>
  <c r="F36" i="36"/>
  <c r="C37" i="36"/>
  <c r="F34" i="4" l="1"/>
  <c r="E9" i="18"/>
  <c r="E12" i="18" s="1"/>
  <c r="J42" i="36"/>
  <c r="I38" i="36"/>
  <c r="F38" i="36"/>
  <c r="E24" i="36"/>
  <c r="I27" i="36"/>
  <c r="D33" i="36"/>
  <c r="F33" i="36" s="1"/>
  <c r="F32" i="36"/>
  <c r="F31" i="36"/>
  <c r="J38" i="36" l="1"/>
  <c r="H28" i="36"/>
  <c r="F13" i="36"/>
  <c r="E26" i="36"/>
  <c r="F15" i="36" l="1"/>
  <c r="G14" i="36"/>
  <c r="I14" i="36" s="1"/>
  <c r="G13" i="36"/>
  <c r="G15" i="36" s="1"/>
  <c r="I15" i="36" s="1"/>
  <c r="F19" i="36" l="1"/>
  <c r="F17" i="36"/>
  <c r="G18" i="36"/>
  <c r="I18" i="36" s="1"/>
  <c r="G17" i="36"/>
  <c r="I17" i="36" s="1"/>
  <c r="G19" i="36"/>
  <c r="I19" i="36" s="1"/>
  <c r="G16" i="36"/>
  <c r="I16" i="36" s="1"/>
  <c r="J13" i="36"/>
  <c r="J14" i="36"/>
  <c r="J15" i="36"/>
  <c r="I13" i="36"/>
  <c r="H24" i="36" l="1"/>
  <c r="H26" i="36" s="1"/>
  <c r="J19" i="36"/>
  <c r="J17" i="36"/>
  <c r="J18" i="36"/>
  <c r="J16" i="36"/>
  <c r="G5" i="36"/>
  <c r="H7" i="36" s="1"/>
  <c r="G4" i="36"/>
  <c r="H29" i="36" l="1"/>
  <c r="I29" i="36" s="1"/>
  <c r="C22" i="32"/>
  <c r="C23" i="32" s="1"/>
  <c r="C24" i="32" l="1"/>
  <c r="P9" i="3"/>
  <c r="L30" i="12" s="1"/>
  <c r="P10" i="3"/>
  <c r="P11" i="3"/>
  <c r="P8" i="3"/>
  <c r="D51" i="4" s="1"/>
  <c r="C17" i="12" l="1"/>
  <c r="C19" i="24"/>
  <c r="D48" i="24"/>
  <c r="F26" i="18"/>
  <c r="L32" i="12"/>
  <c r="C25" i="32"/>
  <c r="G3" i="32"/>
  <c r="I4" i="4"/>
  <c r="C26" i="32" l="1"/>
  <c r="F27" i="18"/>
  <c r="F28" i="18"/>
  <c r="C28" i="32" l="1"/>
  <c r="L17" i="30"/>
  <c r="J17" i="30"/>
  <c r="I17" i="30"/>
  <c r="E10" i="29"/>
  <c r="C21" i="29"/>
  <c r="C20" i="29"/>
  <c r="C19" i="29"/>
  <c r="C18" i="29"/>
  <c r="C17" i="29"/>
  <c r="C16" i="29"/>
  <c r="C15" i="29"/>
  <c r="C14" i="29"/>
  <c r="C13" i="29"/>
  <c r="G28" i="29"/>
  <c r="G27" i="29"/>
  <c r="G25" i="29"/>
  <c r="G24" i="29"/>
  <c r="C7" i="29"/>
  <c r="C12" i="29"/>
  <c r="C9" i="29"/>
  <c r="C8" i="29"/>
  <c r="J17" i="28"/>
  <c r="K12" i="28"/>
  <c r="K15" i="28"/>
  <c r="O15" i="28"/>
  <c r="L17" i="28"/>
  <c r="I17" i="28"/>
  <c r="O16" i="28"/>
  <c r="O14" i="28"/>
  <c r="O13" i="28"/>
  <c r="O12" i="28"/>
  <c r="O11" i="28"/>
  <c r="O10" i="28"/>
  <c r="O9" i="28"/>
  <c r="O8" i="28"/>
  <c r="K16" i="28"/>
  <c r="K14" i="28"/>
  <c r="K13" i="28"/>
  <c r="K11" i="28"/>
  <c r="K10" i="28"/>
  <c r="K9" i="28"/>
  <c r="K8" i="28"/>
  <c r="O7" i="28"/>
  <c r="K7" i="28"/>
  <c r="C29" i="32" l="1"/>
  <c r="C30" i="32" s="1"/>
  <c r="C31" i="32" s="1"/>
  <c r="K17" i="30"/>
  <c r="C10" i="29"/>
  <c r="C11" i="29" s="1"/>
  <c r="K17" i="28"/>
  <c r="J20" i="11"/>
  <c r="G8" i="23" l="1"/>
  <c r="H24" i="23" l="1"/>
  <c r="U4" i="11"/>
  <c r="R3" i="12" l="1"/>
  <c r="L26" i="12" l="1"/>
  <c r="I4" i="24"/>
  <c r="G7" i="23"/>
  <c r="G14" i="23" l="1"/>
  <c r="F30" i="4"/>
  <c r="F30" i="24" s="1"/>
  <c r="C8" i="12" l="1"/>
  <c r="C10" i="24"/>
  <c r="G6" i="23" l="1"/>
  <c r="C4" i="18" l="1"/>
  <c r="H12" i="23" l="1"/>
  <c r="G10" i="23" l="1"/>
  <c r="H11" i="23"/>
  <c r="G22" i="23"/>
  <c r="H13" i="23"/>
  <c r="G15" i="23" l="1"/>
  <c r="E12" i="8" l="1"/>
  <c r="C32" i="32" l="1"/>
  <c r="C33" i="32" l="1"/>
  <c r="C34" i="32"/>
  <c r="C35" i="32" s="1"/>
  <c r="C36" i="32" l="1"/>
  <c r="C37" i="32" l="1"/>
  <c r="C38" i="32" l="1"/>
  <c r="C39" i="32" l="1"/>
  <c r="C40" i="32" s="1"/>
  <c r="C41" i="32" s="1"/>
  <c r="C42" i="32" s="1"/>
  <c r="C43" i="32" s="1"/>
  <c r="C44" i="32" s="1"/>
  <c r="C45" i="32" s="1"/>
  <c r="C46" i="32" s="1"/>
  <c r="C47" i="32" s="1"/>
</calcChain>
</file>

<file path=xl/comments1.xml><?xml version="1.0" encoding="utf-8"?>
<comments xmlns="http://schemas.openxmlformats.org/spreadsheetml/2006/main">
  <authors>
    <author>杉田　賢一</author>
  </authors>
  <commentList>
    <comment ref="L8" authorId="0" shapeId="0">
      <text>
        <r>
          <rPr>
            <b/>
            <sz val="9"/>
            <color indexed="81"/>
            <rFont val="MS P ゴシック"/>
            <family val="3"/>
            <charset val="128"/>
          </rPr>
          <t>杉田　賢一:</t>
        </r>
        <r>
          <rPr>
            <sz val="9"/>
            <color indexed="81"/>
            <rFont val="MS P ゴシック"/>
            <family val="3"/>
            <charset val="128"/>
          </rPr>
          <t xml:space="preserve">
</t>
        </r>
      </text>
    </comment>
  </commentList>
</comments>
</file>

<file path=xl/sharedStrings.xml><?xml version="1.0" encoding="utf-8"?>
<sst xmlns="http://schemas.openxmlformats.org/spreadsheetml/2006/main" count="542" uniqueCount="355">
  <si>
    <t>お名前</t>
    <rPh sb="1" eb="3">
      <t>ナマエ</t>
    </rPh>
    <phoneticPr fontId="1"/>
  </si>
  <si>
    <t>役職名</t>
    <rPh sb="0" eb="3">
      <t>ヤクショクメイ</t>
    </rPh>
    <phoneticPr fontId="1"/>
  </si>
  <si>
    <t>補　助　金　等　交　付　申　請　書</t>
    <rPh sb="0" eb="1">
      <t>ホ</t>
    </rPh>
    <rPh sb="2" eb="3">
      <t>ジョ</t>
    </rPh>
    <rPh sb="4" eb="5">
      <t>カネ</t>
    </rPh>
    <rPh sb="6" eb="7">
      <t>トウ</t>
    </rPh>
    <rPh sb="8" eb="9">
      <t>コウ</t>
    </rPh>
    <rPh sb="10" eb="11">
      <t>ツキ</t>
    </rPh>
    <rPh sb="12" eb="13">
      <t>サル</t>
    </rPh>
    <rPh sb="14" eb="15">
      <t>ウケ</t>
    </rPh>
    <rPh sb="16" eb="17">
      <t>ショ</t>
    </rPh>
    <phoneticPr fontId="6"/>
  </si>
  <si>
    <t>　 次の事業について補助金等の交付を受けたいので、延岡市補助金等の交付に関する規則第３条第１項の規定に基づいて申請します。</t>
    <rPh sb="2" eb="3">
      <t>ツギ</t>
    </rPh>
    <rPh sb="4" eb="6">
      <t>ジギョウ</t>
    </rPh>
    <rPh sb="10" eb="14">
      <t>ホジョキントウ</t>
    </rPh>
    <rPh sb="15" eb="17">
      <t>コウフ</t>
    </rPh>
    <rPh sb="18" eb="19">
      <t>ウ</t>
    </rPh>
    <rPh sb="25" eb="28">
      <t>ノベオカシ</t>
    </rPh>
    <rPh sb="28" eb="32">
      <t>ホジョキントウ</t>
    </rPh>
    <rPh sb="33" eb="35">
      <t>コウフ</t>
    </rPh>
    <rPh sb="36" eb="37">
      <t>カン</t>
    </rPh>
    <rPh sb="39" eb="41">
      <t>キソク</t>
    </rPh>
    <rPh sb="41" eb="42">
      <t>ダイ</t>
    </rPh>
    <rPh sb="43" eb="44">
      <t>ジョウ</t>
    </rPh>
    <rPh sb="44" eb="45">
      <t>ダイ</t>
    </rPh>
    <rPh sb="46" eb="47">
      <t>コウ</t>
    </rPh>
    <rPh sb="48" eb="50">
      <t>キテイ</t>
    </rPh>
    <rPh sb="51" eb="52">
      <t>モト</t>
    </rPh>
    <rPh sb="55" eb="57">
      <t>シンセイ</t>
    </rPh>
    <phoneticPr fontId="6"/>
  </si>
  <si>
    <t>記</t>
    <rPh sb="0" eb="1">
      <t>キ</t>
    </rPh>
    <phoneticPr fontId="6"/>
  </si>
  <si>
    <t>　１　　事業の名称</t>
    <rPh sb="4" eb="6">
      <t>ジギョウ</t>
    </rPh>
    <rPh sb="7" eb="9">
      <t>メイショウ</t>
    </rPh>
    <phoneticPr fontId="6"/>
  </si>
  <si>
    <t>　２　　補助金等交付申請額</t>
    <rPh sb="4" eb="8">
      <t>ホジョキントウ</t>
    </rPh>
    <rPh sb="8" eb="10">
      <t>コウフ</t>
    </rPh>
    <rPh sb="10" eb="12">
      <t>シンセイ</t>
    </rPh>
    <rPh sb="12" eb="13">
      <t>ガク</t>
    </rPh>
    <phoneticPr fontId="6"/>
  </si>
  <si>
    <t>ご住所（会社所在地）</t>
    <rPh sb="1" eb="3">
      <t>ジュウショ</t>
    </rPh>
    <rPh sb="4" eb="6">
      <t>カイシャ</t>
    </rPh>
    <rPh sb="6" eb="9">
      <t>ショザイチ</t>
    </rPh>
    <phoneticPr fontId="1"/>
  </si>
  <si>
    <t>円</t>
    <rPh sb="0" eb="1">
      <t>エン</t>
    </rPh>
    <phoneticPr fontId="6"/>
  </si>
  <si>
    <t>総事業費</t>
    <rPh sb="0" eb="4">
      <t>ソウジギョウヒ</t>
    </rPh>
    <phoneticPr fontId="6"/>
  </si>
  <si>
    <t>１　収入の部</t>
    <rPh sb="2" eb="4">
      <t>シュウニュウ</t>
    </rPh>
    <rPh sb="5" eb="6">
      <t>ブ</t>
    </rPh>
    <phoneticPr fontId="6"/>
  </si>
  <si>
    <t>区        分</t>
    <rPh sb="0" eb="1">
      <t>ク</t>
    </rPh>
    <rPh sb="9" eb="10">
      <t>ブン</t>
    </rPh>
    <phoneticPr fontId="6"/>
  </si>
  <si>
    <t>予   算   額</t>
    <rPh sb="0" eb="1">
      <t>ヨ</t>
    </rPh>
    <rPh sb="4" eb="5">
      <t>ザン</t>
    </rPh>
    <rPh sb="8" eb="9">
      <t>ガク</t>
    </rPh>
    <phoneticPr fontId="6"/>
  </si>
  <si>
    <t>決   算   額</t>
    <rPh sb="0" eb="1">
      <t>ケツ</t>
    </rPh>
    <rPh sb="4" eb="5">
      <t>サン</t>
    </rPh>
    <rPh sb="8" eb="9">
      <t>ガク</t>
    </rPh>
    <phoneticPr fontId="6"/>
  </si>
  <si>
    <t>差       引</t>
    <rPh sb="0" eb="1">
      <t>サ</t>
    </rPh>
    <rPh sb="8" eb="9">
      <t>ヒ</t>
    </rPh>
    <phoneticPr fontId="6"/>
  </si>
  <si>
    <t>２　支出の部</t>
    <rPh sb="2" eb="4">
      <t>シシュツ</t>
    </rPh>
    <rPh sb="5" eb="6">
      <t>ブ</t>
    </rPh>
    <phoneticPr fontId="6"/>
  </si>
  <si>
    <t>事業名</t>
    <rPh sb="0" eb="2">
      <t>ジギョウ</t>
    </rPh>
    <rPh sb="2" eb="3">
      <t>メイ</t>
    </rPh>
    <phoneticPr fontId="6"/>
  </si>
  <si>
    <t>事業費（円）</t>
    <rPh sb="0" eb="3">
      <t>ジギョウヒ</t>
    </rPh>
    <rPh sb="4" eb="5">
      <t>エン</t>
    </rPh>
    <phoneticPr fontId="6"/>
  </si>
  <si>
    <t>２　添付書類</t>
    <rPh sb="2" eb="4">
      <t>テンプ</t>
    </rPh>
    <rPh sb="4" eb="6">
      <t>ショルイ</t>
    </rPh>
    <phoneticPr fontId="6"/>
  </si>
  <si>
    <t>補　助　金　等　請　求　書</t>
    <rPh sb="0" eb="1">
      <t>ホ</t>
    </rPh>
    <rPh sb="2" eb="3">
      <t>ジョ</t>
    </rPh>
    <rPh sb="4" eb="5">
      <t>カネ</t>
    </rPh>
    <rPh sb="6" eb="7">
      <t>トウ</t>
    </rPh>
    <rPh sb="8" eb="9">
      <t>ウケ</t>
    </rPh>
    <rPh sb="10" eb="11">
      <t>モトム</t>
    </rPh>
    <rPh sb="12" eb="13">
      <t>ショ</t>
    </rPh>
    <phoneticPr fontId="6"/>
  </si>
  <si>
    <t>補助金等の額</t>
    <rPh sb="0" eb="3">
      <t>ホジョキン</t>
    </rPh>
    <rPh sb="3" eb="4">
      <t>トウ</t>
    </rPh>
    <rPh sb="5" eb="6">
      <t>ガク</t>
    </rPh>
    <phoneticPr fontId="6"/>
  </si>
  <si>
    <t>事業の名称</t>
    <rPh sb="0" eb="2">
      <t>ジギョウ</t>
    </rPh>
    <rPh sb="3" eb="5">
      <t>メイショウ</t>
    </rPh>
    <phoneticPr fontId="6"/>
  </si>
  <si>
    <t>着手年月日</t>
    <rPh sb="0" eb="2">
      <t>チャクシュ</t>
    </rPh>
    <rPh sb="2" eb="5">
      <t>ネンガッピ</t>
    </rPh>
    <phoneticPr fontId="6"/>
  </si>
  <si>
    <t>完了年月日</t>
    <rPh sb="0" eb="2">
      <t>カンリョウ</t>
    </rPh>
    <rPh sb="2" eb="5">
      <t>ネンガッピ</t>
    </rPh>
    <phoneticPr fontId="6"/>
  </si>
  <si>
    <t>　 《振込先口座》</t>
    <rPh sb="3" eb="5">
      <t>フリコミ</t>
    </rPh>
    <rPh sb="5" eb="6">
      <t>サキ</t>
    </rPh>
    <rPh sb="6" eb="8">
      <t>コウザ</t>
    </rPh>
    <phoneticPr fontId="6"/>
  </si>
  <si>
    <t>金融機関名</t>
    <rPh sb="0" eb="2">
      <t>キンユウ</t>
    </rPh>
    <rPh sb="2" eb="4">
      <t>キカン</t>
    </rPh>
    <rPh sb="4" eb="5">
      <t>メイ</t>
    </rPh>
    <phoneticPr fontId="6"/>
  </si>
  <si>
    <t>銀行</t>
    <rPh sb="0" eb="2">
      <t>ギンコウ</t>
    </rPh>
    <phoneticPr fontId="6"/>
  </si>
  <si>
    <t>金庫</t>
    <rPh sb="0" eb="2">
      <t>キンコ</t>
    </rPh>
    <phoneticPr fontId="6"/>
  </si>
  <si>
    <t>本店</t>
    <rPh sb="0" eb="2">
      <t>ホンテン</t>
    </rPh>
    <phoneticPr fontId="6"/>
  </si>
  <si>
    <t>農協</t>
    <rPh sb="0" eb="2">
      <t>ノウキョウ</t>
    </rPh>
    <phoneticPr fontId="6"/>
  </si>
  <si>
    <t>支店</t>
    <rPh sb="0" eb="2">
      <t>シテン</t>
    </rPh>
    <phoneticPr fontId="6"/>
  </si>
  <si>
    <t>漁協</t>
    <rPh sb="0" eb="2">
      <t>ギョキョウ</t>
    </rPh>
    <phoneticPr fontId="6"/>
  </si>
  <si>
    <t>支所</t>
    <rPh sb="0" eb="2">
      <t>シショ</t>
    </rPh>
    <phoneticPr fontId="6"/>
  </si>
  <si>
    <t>信組</t>
    <rPh sb="0" eb="2">
      <t>シンソ</t>
    </rPh>
    <phoneticPr fontId="6"/>
  </si>
  <si>
    <t>預金種別</t>
    <rPh sb="0" eb="2">
      <t>ヨキン</t>
    </rPh>
    <rPh sb="2" eb="4">
      <t>シュベツ</t>
    </rPh>
    <phoneticPr fontId="6"/>
  </si>
  <si>
    <t>１　普通　　　２　当座　　　３　その他（　　　　　　　）</t>
    <rPh sb="2" eb="4">
      <t>フツウ</t>
    </rPh>
    <rPh sb="9" eb="11">
      <t>トウザ</t>
    </rPh>
    <rPh sb="18" eb="19">
      <t>タ</t>
    </rPh>
    <phoneticPr fontId="6"/>
  </si>
  <si>
    <t>口座番号</t>
    <rPh sb="0" eb="2">
      <t>コウザ</t>
    </rPh>
    <rPh sb="2" eb="4">
      <t>バンゴウ</t>
    </rPh>
    <phoneticPr fontId="6"/>
  </si>
  <si>
    <t>フリガナ</t>
    <phoneticPr fontId="6"/>
  </si>
  <si>
    <t>口座名義</t>
    <rPh sb="0" eb="2">
      <t>コウザ</t>
    </rPh>
    <rPh sb="2" eb="4">
      <t>メイギ</t>
    </rPh>
    <phoneticPr fontId="6"/>
  </si>
  <si>
    <t>※口座番号等が確認できる書類を添付すること。</t>
    <rPh sb="1" eb="3">
      <t>コウザ</t>
    </rPh>
    <rPh sb="3" eb="5">
      <t>バンゴウ</t>
    </rPh>
    <rPh sb="5" eb="6">
      <t>トウ</t>
    </rPh>
    <rPh sb="7" eb="9">
      <t>カクニン</t>
    </rPh>
    <rPh sb="12" eb="14">
      <t>ショルイ</t>
    </rPh>
    <rPh sb="15" eb="17">
      <t>テンプ</t>
    </rPh>
    <phoneticPr fontId="6"/>
  </si>
  <si>
    <t>年度</t>
    <rPh sb="0" eb="2">
      <t>ネンド</t>
    </rPh>
    <phoneticPr fontId="1"/>
  </si>
  <si>
    <t>年</t>
    <rPh sb="0" eb="1">
      <t>ネン</t>
    </rPh>
    <phoneticPr fontId="1"/>
  </si>
  <si>
    <t>月</t>
    <rPh sb="0" eb="1">
      <t>ガツ</t>
    </rPh>
    <phoneticPr fontId="1"/>
  </si>
  <si>
    <t>日</t>
    <rPh sb="0" eb="1">
      <t>ヒ</t>
    </rPh>
    <phoneticPr fontId="1"/>
  </si>
  <si>
    <t>円</t>
    <rPh sb="0" eb="1">
      <t>エン</t>
    </rPh>
    <phoneticPr fontId="1"/>
  </si>
  <si>
    <t>合　　計</t>
    <rPh sb="0" eb="1">
      <t>ア</t>
    </rPh>
    <rPh sb="3" eb="4">
      <t>ケイ</t>
    </rPh>
    <phoneticPr fontId="1"/>
  </si>
  <si>
    <t>延岡市補助金</t>
    <rPh sb="0" eb="3">
      <t>ノベオカシ</t>
    </rPh>
    <rPh sb="3" eb="6">
      <t>ホジョキン</t>
    </rPh>
    <phoneticPr fontId="1"/>
  </si>
  <si>
    <t>交付決定日</t>
    <rPh sb="0" eb="2">
      <t>コウフ</t>
    </rPh>
    <rPh sb="2" eb="4">
      <t>ケッテイ</t>
    </rPh>
    <rPh sb="4" eb="5">
      <t>ビ</t>
    </rPh>
    <phoneticPr fontId="1"/>
  </si>
  <si>
    <t>□実績報告書（規則様式第　　号）</t>
  </si>
  <si>
    <t>□通帳の写し</t>
  </si>
  <si>
    <t>□請求書（規則様式第　号）</t>
    <phoneticPr fontId="1"/>
  </si>
  <si>
    <t>補助事業者</t>
  </si>
  <si>
    <t>市</t>
    <rPh sb="0" eb="1">
      <t>シ</t>
    </rPh>
    <phoneticPr fontId="1"/>
  </si>
  <si>
    <t>□実績報告書（規則様式第５号）</t>
    <phoneticPr fontId="1"/>
  </si>
  <si>
    <t>　　上記の通り相違ありません。</t>
    <rPh sb="2" eb="4">
      <t>ジョウキ</t>
    </rPh>
    <rPh sb="5" eb="6">
      <t>トオ</t>
    </rPh>
    <rPh sb="7" eb="9">
      <t>ソウイ</t>
    </rPh>
    <phoneticPr fontId="1"/>
  </si>
  <si>
    <t>検　査　調　書</t>
    <rPh sb="0" eb="1">
      <t>ケン</t>
    </rPh>
    <rPh sb="2" eb="3">
      <t>サ</t>
    </rPh>
    <rPh sb="4" eb="5">
      <t>チョウ</t>
    </rPh>
    <rPh sb="6" eb="7">
      <t>ショ</t>
    </rPh>
    <phoneticPr fontId="6"/>
  </si>
  <si>
    <t>契約名</t>
    <rPh sb="0" eb="2">
      <t>ケイヤク</t>
    </rPh>
    <rPh sb="2" eb="3">
      <t>メイ</t>
    </rPh>
    <phoneticPr fontId="6"/>
  </si>
  <si>
    <t>請負者住所氏名</t>
    <rPh sb="0" eb="2">
      <t>ウケオイ</t>
    </rPh>
    <rPh sb="2" eb="3">
      <t>シャ</t>
    </rPh>
    <rPh sb="3" eb="5">
      <t>ジュウショ</t>
    </rPh>
    <rPh sb="5" eb="7">
      <t>シメイ</t>
    </rPh>
    <phoneticPr fontId="6"/>
  </si>
  <si>
    <t>工期</t>
  </si>
  <si>
    <t>自</t>
    <rPh sb="0" eb="1">
      <t>ジ</t>
    </rPh>
    <phoneticPr fontId="6"/>
  </si>
  <si>
    <t>至</t>
    <rPh sb="0" eb="1">
      <t>イタ</t>
    </rPh>
    <phoneticPr fontId="6"/>
  </si>
  <si>
    <t>完成年月日</t>
  </si>
  <si>
    <t>検査員</t>
    <rPh sb="0" eb="2">
      <t>ケンサ</t>
    </rPh>
    <rPh sb="2" eb="3">
      <t>イン</t>
    </rPh>
    <phoneticPr fontId="6"/>
  </si>
  <si>
    <t>検査意見</t>
    <rPh sb="0" eb="2">
      <t>ケンサ</t>
    </rPh>
    <rPh sb="2" eb="4">
      <t>イケン</t>
    </rPh>
    <phoneticPr fontId="6"/>
  </si>
  <si>
    <t>上記のとおり検査しました。</t>
    <rPh sb="0" eb="2">
      <t>ジョウキ</t>
    </rPh>
    <rPh sb="6" eb="8">
      <t>ケンサ</t>
    </rPh>
    <phoneticPr fontId="6"/>
  </si>
  <si>
    <t>←住所を記入</t>
    <rPh sb="1" eb="3">
      <t>ジュウショ</t>
    </rPh>
    <rPh sb="4" eb="6">
      <t>キニュウ</t>
    </rPh>
    <phoneticPr fontId="6"/>
  </si>
  <si>
    <t>←会社名・役職・代表者名を記入</t>
    <rPh sb="1" eb="4">
      <t>カイシャメイ</t>
    </rPh>
    <rPh sb="5" eb="7">
      <t>ヤクショク</t>
    </rPh>
    <rPh sb="8" eb="11">
      <t>ダイヒョウシャ</t>
    </rPh>
    <rPh sb="11" eb="12">
      <t>メイ</t>
    </rPh>
    <rPh sb="13" eb="15">
      <t>キニュウ</t>
    </rPh>
    <phoneticPr fontId="6"/>
  </si>
  <si>
    <t>←原則、完成年月日と同日としてください。</t>
    <rPh sb="1" eb="3">
      <t>ゲンソク</t>
    </rPh>
    <rPh sb="4" eb="9">
      <t>カンセイネンガッピ</t>
    </rPh>
    <rPh sb="10" eb="12">
      <t>ドウジツ</t>
    </rPh>
    <phoneticPr fontId="6"/>
  </si>
  <si>
    <t>検査者</t>
    <rPh sb="0" eb="2">
      <t>ケンサ</t>
    </rPh>
    <rPh sb="2" eb="3">
      <t>シャ</t>
    </rPh>
    <phoneticPr fontId="1"/>
  </si>
  <si>
    <t>←事業主体で検査員を決めてください。</t>
    <rPh sb="1" eb="3">
      <t>ジギョウ</t>
    </rPh>
    <rPh sb="3" eb="5">
      <t>シュタイ</t>
    </rPh>
    <rPh sb="6" eb="8">
      <t>ケンサ</t>
    </rPh>
    <rPh sb="8" eb="9">
      <t>イン</t>
    </rPh>
    <rPh sb="10" eb="11">
      <t>キ</t>
    </rPh>
    <phoneticPr fontId="6"/>
  </si>
  <si>
    <t>補 助 事 業 実 績 報 告 書</t>
    <rPh sb="0" eb="1">
      <t>ホ</t>
    </rPh>
    <rPh sb="2" eb="3">
      <t>ジョ</t>
    </rPh>
    <rPh sb="4" eb="5">
      <t>ジ</t>
    </rPh>
    <rPh sb="6" eb="7">
      <t>ギョウ</t>
    </rPh>
    <rPh sb="8" eb="9">
      <t>ジツ</t>
    </rPh>
    <rPh sb="10" eb="11">
      <t>イサオ</t>
    </rPh>
    <rPh sb="12" eb="13">
      <t>ホウ</t>
    </rPh>
    <rPh sb="14" eb="15">
      <t>コク</t>
    </rPh>
    <rPh sb="16" eb="17">
      <t>ショ</t>
    </rPh>
    <phoneticPr fontId="6"/>
  </si>
  <si>
    <t>延岡市長　</t>
    <rPh sb="0" eb="4">
      <t>ノベオカシチョウ</t>
    </rPh>
    <phoneticPr fontId="1"/>
  </si>
  <si>
    <t>読谷山　洋司</t>
    <rPh sb="0" eb="1">
      <t>ドク</t>
    </rPh>
    <rPh sb="1" eb="2">
      <t>タニ</t>
    </rPh>
    <rPh sb="2" eb="3">
      <t>ヤマ</t>
    </rPh>
    <rPh sb="4" eb="5">
      <t>ヨウ</t>
    </rPh>
    <rPh sb="5" eb="6">
      <t>ツカサ</t>
    </rPh>
    <phoneticPr fontId="1"/>
  </si>
  <si>
    <t xml:space="preserve"> 延岡市長　　様</t>
    <phoneticPr fontId="1"/>
  </si>
  <si>
    <t xml:space="preserve"> 延岡市長　　様</t>
    <phoneticPr fontId="1"/>
  </si>
  <si>
    <t>生年月日</t>
    <rPh sb="0" eb="2">
      <t>セイネン</t>
    </rPh>
    <rPh sb="2" eb="4">
      <t>ガッピ</t>
    </rPh>
    <phoneticPr fontId="1"/>
  </si>
  <si>
    <t>□収支計算書（様式第　　号）</t>
  </si>
  <si>
    <t>（様式第７号）</t>
    <rPh sb="3" eb="4">
      <t>ダイ</t>
    </rPh>
    <rPh sb="5" eb="6">
      <t>ゴウ</t>
    </rPh>
    <phoneticPr fontId="1"/>
  </si>
  <si>
    <t>完了年月日</t>
    <rPh sb="0" eb="2">
      <t>カンリョウ</t>
    </rPh>
    <rPh sb="2" eb="5">
      <t>ネンガッピ</t>
    </rPh>
    <phoneticPr fontId="1"/>
  </si>
  <si>
    <t>契約金額</t>
    <rPh sb="0" eb="2">
      <t>ケイヤク</t>
    </rPh>
    <rPh sb="2" eb="4">
      <t>キンガク</t>
    </rPh>
    <rPh sb="3" eb="4">
      <t>ガク</t>
    </rPh>
    <phoneticPr fontId="6"/>
  </si>
  <si>
    <t>㎥</t>
    <phoneticPr fontId="1"/>
  </si>
  <si>
    <t>　　</t>
    <phoneticPr fontId="1"/>
  </si>
  <si>
    <t>備考　全体事業計画書、事業計画書、収支予算書その他必要な書類を添付すること。</t>
    <rPh sb="0" eb="2">
      <t>ビコウ</t>
    </rPh>
    <rPh sb="3" eb="5">
      <t>ゼンタイ</t>
    </rPh>
    <rPh sb="5" eb="7">
      <t>ジギョウ</t>
    </rPh>
    <rPh sb="7" eb="9">
      <t>ケイカク</t>
    </rPh>
    <rPh sb="9" eb="10">
      <t>ショ</t>
    </rPh>
    <rPh sb="11" eb="13">
      <t>ジギョウ</t>
    </rPh>
    <rPh sb="13" eb="16">
      <t>ケイカクショ</t>
    </rPh>
    <rPh sb="17" eb="19">
      <t>シュウシ</t>
    </rPh>
    <rPh sb="19" eb="22">
      <t>ヨサンショ</t>
    </rPh>
    <rPh sb="24" eb="25">
      <t>タ</t>
    </rPh>
    <rPh sb="25" eb="27">
      <t>ヒツヨウ</t>
    </rPh>
    <rPh sb="28" eb="30">
      <t>ショルイ</t>
    </rPh>
    <rPh sb="31" eb="33">
      <t>テンプ</t>
    </rPh>
    <phoneticPr fontId="6"/>
  </si>
  <si>
    <t>　　</t>
    <phoneticPr fontId="1"/>
  </si>
  <si>
    <t>区分</t>
    <rPh sb="0" eb="2">
      <t>クブン</t>
    </rPh>
    <phoneticPr fontId="1"/>
  </si>
  <si>
    <t>協定面積</t>
    <rPh sb="0" eb="2">
      <t>キョウテイ</t>
    </rPh>
    <rPh sb="2" eb="4">
      <t>メンセキ</t>
    </rPh>
    <phoneticPr fontId="1"/>
  </si>
  <si>
    <t>単価</t>
    <rPh sb="0" eb="2">
      <t>タンカ</t>
    </rPh>
    <phoneticPr fontId="1"/>
  </si>
  <si>
    <t>～</t>
    <phoneticPr fontId="1"/>
  </si>
  <si>
    <t>整理番号</t>
    <rPh sb="0" eb="2">
      <t>セイリ</t>
    </rPh>
    <rPh sb="2" eb="4">
      <t>バンゴウ</t>
    </rPh>
    <phoneticPr fontId="1"/>
  </si>
  <si>
    <t>場　　所</t>
    <rPh sb="0" eb="1">
      <t>バ</t>
    </rPh>
    <rPh sb="3" eb="4">
      <t>ショ</t>
    </rPh>
    <phoneticPr fontId="1"/>
  </si>
  <si>
    <t>補助金額</t>
    <rPh sb="0" eb="2">
      <t>ホジョ</t>
    </rPh>
    <rPh sb="2" eb="4">
      <t>キンガク</t>
    </rPh>
    <phoneticPr fontId="1"/>
  </si>
  <si>
    <t>うち人工林
面積</t>
    <rPh sb="2" eb="5">
      <t>ジンコウリン</t>
    </rPh>
    <rPh sb="6" eb="8">
      <t>メンセキ</t>
    </rPh>
    <phoneticPr fontId="1"/>
  </si>
  <si>
    <t>ha</t>
    <phoneticPr fontId="1"/>
  </si>
  <si>
    <t>樹　　種</t>
    <rPh sb="0" eb="1">
      <t>キ</t>
    </rPh>
    <rPh sb="3" eb="4">
      <t>シュ</t>
    </rPh>
    <phoneticPr fontId="1"/>
  </si>
  <si>
    <t>計</t>
    <rPh sb="0" eb="1">
      <t>ケイ</t>
    </rPh>
    <phoneticPr fontId="1"/>
  </si>
  <si>
    <t>⑴</t>
    <phoneticPr fontId="1"/>
  </si>
  <si>
    <t>⑹</t>
    <phoneticPr fontId="1"/>
  </si>
  <si>
    <t>⑽</t>
    <phoneticPr fontId="1"/>
  </si>
  <si>
    <t>長　期　維　持　管　理　協　定　一　覧</t>
    <rPh sb="0" eb="1">
      <t>オサ</t>
    </rPh>
    <rPh sb="2" eb="3">
      <t>キ</t>
    </rPh>
    <rPh sb="4" eb="5">
      <t>イ</t>
    </rPh>
    <rPh sb="6" eb="7">
      <t>ジ</t>
    </rPh>
    <rPh sb="8" eb="9">
      <t>カン</t>
    </rPh>
    <rPh sb="10" eb="11">
      <t>リ</t>
    </rPh>
    <rPh sb="12" eb="13">
      <t>キョウ</t>
    </rPh>
    <rPh sb="14" eb="15">
      <t>サダム</t>
    </rPh>
    <rPh sb="16" eb="17">
      <t>イチ</t>
    </rPh>
    <rPh sb="18" eb="19">
      <t>ラン</t>
    </rPh>
    <phoneticPr fontId="1"/>
  </si>
  <si>
    <t>協 定 締 結 期 間</t>
    <rPh sb="0" eb="1">
      <t>キョウ</t>
    </rPh>
    <rPh sb="2" eb="3">
      <t>サダム</t>
    </rPh>
    <rPh sb="4" eb="5">
      <t>シメ</t>
    </rPh>
    <rPh sb="6" eb="7">
      <t>ケツ</t>
    </rPh>
    <rPh sb="8" eb="9">
      <t>キ</t>
    </rPh>
    <rPh sb="10" eb="11">
      <t>アイダ</t>
    </rPh>
    <phoneticPr fontId="1"/>
  </si>
  <si>
    <t>備　　　考</t>
    <rPh sb="0" eb="1">
      <t>ビ</t>
    </rPh>
    <rPh sb="4" eb="5">
      <t>コウ</t>
    </rPh>
    <phoneticPr fontId="1"/>
  </si>
  <si>
    <t>備　　考</t>
    <rPh sb="0" eb="1">
      <t>ビ</t>
    </rPh>
    <rPh sb="3" eb="4">
      <t>コウ</t>
    </rPh>
    <phoneticPr fontId="6"/>
  </si>
  <si>
    <t>　３　　事業の内容</t>
    <rPh sb="4" eb="6">
      <t>ジギョウ</t>
    </rPh>
    <rPh sb="7" eb="9">
      <t>ナイヨウ</t>
    </rPh>
    <phoneticPr fontId="6"/>
  </si>
  <si>
    <t>事業量</t>
    <rPh sb="0" eb="2">
      <t>ジギョウ</t>
    </rPh>
    <rPh sb="2" eb="3">
      <t>リョウ</t>
    </rPh>
    <phoneticPr fontId="1"/>
  </si>
  <si>
    <t>ha</t>
    <phoneticPr fontId="1"/>
  </si>
  <si>
    <t>　４　　事業完了予定日</t>
    <rPh sb="4" eb="6">
      <t>ジギョウ</t>
    </rPh>
    <rPh sb="6" eb="8">
      <t>カンリョウ</t>
    </rPh>
    <rPh sb="8" eb="11">
      <t>ヨテイビ</t>
    </rPh>
    <phoneticPr fontId="6"/>
  </si>
  <si>
    <t>区分</t>
    <rPh sb="0" eb="2">
      <t>クブン</t>
    </rPh>
    <phoneticPr fontId="1"/>
  </si>
  <si>
    <t>件数</t>
    <rPh sb="0" eb="2">
      <t>ケンスウ</t>
    </rPh>
    <phoneticPr fontId="1"/>
  </si>
  <si>
    <t>お名前（団体名）</t>
    <rPh sb="1" eb="3">
      <t>ナマエ</t>
    </rPh>
    <rPh sb="4" eb="6">
      <t>ダンタイ</t>
    </rPh>
    <rPh sb="6" eb="7">
      <t>メイ</t>
    </rPh>
    <phoneticPr fontId="1"/>
  </si>
  <si>
    <t>ｍ</t>
    <phoneticPr fontId="1"/>
  </si>
  <si>
    <t>㎡</t>
    <phoneticPr fontId="1"/>
  </si>
  <si>
    <t>事業一部完了届</t>
    <rPh sb="0" eb="2">
      <t>ジギョウ</t>
    </rPh>
    <rPh sb="2" eb="4">
      <t>イチブ</t>
    </rPh>
    <rPh sb="4" eb="6">
      <t>カンリョウ</t>
    </rPh>
    <rPh sb="6" eb="7">
      <t>トドケ</t>
    </rPh>
    <phoneticPr fontId="6"/>
  </si>
  <si>
    <t>事業期間</t>
    <rPh sb="0" eb="2">
      <t>ジギョウ</t>
    </rPh>
    <rPh sb="2" eb="4">
      <t>キカン</t>
    </rPh>
    <phoneticPr fontId="6"/>
  </si>
  <si>
    <t>補助金額
（予定）</t>
    <rPh sb="0" eb="2">
      <t>ホジョ</t>
    </rPh>
    <rPh sb="2" eb="4">
      <t>キンガク</t>
    </rPh>
    <rPh sb="6" eb="8">
      <t>ヨテイ</t>
    </rPh>
    <phoneticPr fontId="1"/>
  </si>
  <si>
    <t>事業予定量</t>
    <rPh sb="0" eb="2">
      <t>ジギョウ</t>
    </rPh>
    <rPh sb="2" eb="4">
      <t>ヨテイ</t>
    </rPh>
    <rPh sb="4" eb="5">
      <t>リョウ</t>
    </rPh>
    <phoneticPr fontId="1"/>
  </si>
  <si>
    <t>備　考</t>
    <rPh sb="0" eb="1">
      <t>ビ</t>
    </rPh>
    <rPh sb="2" eb="3">
      <t>コウ</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</si>
  <si>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</si>
  <si>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</si>
  <si>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</si>
  <si>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間　伐　実　績　一　覧</t>
    <rPh sb="0" eb="1">
      <t>アイダ</t>
    </rPh>
    <rPh sb="2" eb="3">
      <t>バツ</t>
    </rPh>
    <rPh sb="4" eb="5">
      <t>ジツ</t>
    </rPh>
    <rPh sb="6" eb="7">
      <t>イサオ</t>
    </rPh>
    <rPh sb="8" eb="9">
      <t>イチ</t>
    </rPh>
    <rPh sb="10" eb="11">
      <t>ラン</t>
    </rPh>
    <phoneticPr fontId="1"/>
  </si>
  <si>
    <t>作　業　期　間</t>
    <rPh sb="0" eb="1">
      <t>サク</t>
    </rPh>
    <rPh sb="2" eb="3">
      <t>ギョウ</t>
    </rPh>
    <rPh sb="4" eb="5">
      <t>キ</t>
    </rPh>
    <rPh sb="6" eb="7">
      <t>アイダ</t>
    </rPh>
    <phoneticPr fontId="1"/>
  </si>
  <si>
    <t>林地面積</t>
    <rPh sb="0" eb="1">
      <t>リン</t>
    </rPh>
    <rPh sb="1" eb="2">
      <t>チ</t>
    </rPh>
    <rPh sb="2" eb="4">
      <t>メンセキ</t>
    </rPh>
    <phoneticPr fontId="1"/>
  </si>
  <si>
    <t>⑴</t>
    <phoneticPr fontId="1"/>
  </si>
  <si>
    <t>～</t>
    <phoneticPr fontId="1"/>
  </si>
  <si>
    <t>⑵</t>
    <phoneticPr fontId="1"/>
  </si>
  <si>
    <t>⑶</t>
    <phoneticPr fontId="1"/>
  </si>
  <si>
    <t>⑷</t>
    <phoneticPr fontId="1"/>
  </si>
  <si>
    <t>⑸</t>
    <phoneticPr fontId="1"/>
  </si>
  <si>
    <t>⑹</t>
    <phoneticPr fontId="1"/>
  </si>
  <si>
    <t>⑺</t>
    <phoneticPr fontId="1"/>
  </si>
  <si>
    <t>⑻</t>
    <phoneticPr fontId="1"/>
  </si>
  <si>
    <t>⑼</t>
    <phoneticPr fontId="1"/>
  </si>
  <si>
    <t>⑽</t>
    <phoneticPr fontId="1"/>
  </si>
  <si>
    <t>～</t>
    <phoneticPr fontId="1"/>
  </si>
  <si>
    <t>ha</t>
    <phoneticPr fontId="1"/>
  </si>
  <si>
    <t>⑵</t>
    <phoneticPr fontId="1"/>
  </si>
  <si>
    <t>～</t>
    <phoneticPr fontId="1"/>
  </si>
  <si>
    <t>⑶</t>
    <phoneticPr fontId="1"/>
  </si>
  <si>
    <t>⑷</t>
    <phoneticPr fontId="1"/>
  </si>
  <si>
    <t>⑸</t>
    <phoneticPr fontId="1"/>
  </si>
  <si>
    <t>⑺</t>
    <phoneticPr fontId="1"/>
  </si>
  <si>
    <t>⑻</t>
    <phoneticPr fontId="1"/>
  </si>
  <si>
    <t>⑼</t>
    <phoneticPr fontId="1"/>
  </si>
  <si>
    <t>搬出材積量</t>
    <rPh sb="0" eb="2">
      <t>ハンシュツ</t>
    </rPh>
    <rPh sb="2" eb="3">
      <t>ザイ</t>
    </rPh>
    <rPh sb="3" eb="4">
      <t>セキ</t>
    </rPh>
    <rPh sb="4" eb="5">
      <t>リョウ</t>
    </rPh>
    <phoneticPr fontId="1"/>
  </si>
  <si>
    <t>集約施業箇所</t>
    <rPh sb="0" eb="2">
      <t>シュウヤク</t>
    </rPh>
    <rPh sb="2" eb="4">
      <t>セギョウ</t>
    </rPh>
    <rPh sb="4" eb="6">
      <t>カショ</t>
    </rPh>
    <phoneticPr fontId="1"/>
  </si>
  <si>
    <t>集約人工林箇所</t>
    <rPh sb="0" eb="2">
      <t>シュウヤク</t>
    </rPh>
    <rPh sb="2" eb="5">
      <t>ジンコウリン</t>
    </rPh>
    <rPh sb="5" eb="7">
      <t>カショ</t>
    </rPh>
    <phoneticPr fontId="1"/>
  </si>
  <si>
    <t>作業路経路</t>
    <rPh sb="0" eb="2">
      <t>サギョウ</t>
    </rPh>
    <rPh sb="2" eb="3">
      <t>ロ</t>
    </rPh>
    <rPh sb="3" eb="5">
      <t>ケイロ</t>
    </rPh>
    <phoneticPr fontId="1"/>
  </si>
  <si>
    <t>路側工箇所</t>
    <rPh sb="0" eb="2">
      <t>ロソク</t>
    </rPh>
    <rPh sb="2" eb="3">
      <t>コウ</t>
    </rPh>
    <rPh sb="3" eb="5">
      <t>カショ</t>
    </rPh>
    <phoneticPr fontId="1"/>
  </si>
  <si>
    <t>整理
番号</t>
    <rPh sb="0" eb="2">
      <t>セイリ</t>
    </rPh>
    <rPh sb="3" eb="5">
      <t>バンゴウ</t>
    </rPh>
    <phoneticPr fontId="1"/>
  </si>
  <si>
    <t>団体名：</t>
    <rPh sb="0" eb="2">
      <t>ダンタイ</t>
    </rPh>
    <rPh sb="2" eb="3">
      <t>メイ</t>
    </rPh>
    <phoneticPr fontId="1"/>
  </si>
  <si>
    <t>□申請書（規則様式第１号）</t>
    <phoneticPr fontId="1"/>
  </si>
  <si>
    <t>□全体事業計画書（様式第１号）</t>
    <rPh sb="1" eb="3">
      <t>ゼンタイ</t>
    </rPh>
    <phoneticPr fontId="1"/>
  </si>
  <si>
    <t>その他自己資金</t>
    <rPh sb="2" eb="3">
      <t>タ</t>
    </rPh>
    <rPh sb="3" eb="5">
      <t>ジコ</t>
    </rPh>
    <rPh sb="5" eb="7">
      <t>シキン</t>
    </rPh>
    <phoneticPr fontId="1"/>
  </si>
  <si>
    <t>円</t>
    <phoneticPr fontId="1"/>
  </si>
  <si>
    <t>全　体　事　業　計　画　書</t>
    <rPh sb="0" eb="1">
      <t>ゼン</t>
    </rPh>
    <rPh sb="2" eb="3">
      <t>カラダ</t>
    </rPh>
    <rPh sb="4" eb="5">
      <t>コト</t>
    </rPh>
    <rPh sb="6" eb="7">
      <t>ギョウ</t>
    </rPh>
    <rPh sb="8" eb="9">
      <t>ケイ</t>
    </rPh>
    <rPh sb="10" eb="11">
      <t>ガ</t>
    </rPh>
    <rPh sb="12" eb="13">
      <t>ショ</t>
    </rPh>
    <phoneticPr fontId="1"/>
  </si>
  <si>
    <t>㊞</t>
    <phoneticPr fontId="1"/>
  </si>
  <si>
    <t>□長期維持管理協定書案（任意）</t>
    <rPh sb="1" eb="3">
      <t>チョウキ</t>
    </rPh>
    <rPh sb="3" eb="5">
      <t>イジ</t>
    </rPh>
    <rPh sb="5" eb="7">
      <t>カンリ</t>
    </rPh>
    <rPh sb="7" eb="9">
      <t>キョウテイ</t>
    </rPh>
    <rPh sb="9" eb="10">
      <t>ショ</t>
    </rPh>
    <rPh sb="10" eb="11">
      <t>アン</t>
    </rPh>
    <rPh sb="12" eb="14">
      <t>ニンイ</t>
    </rPh>
    <phoneticPr fontId="1"/>
  </si>
  <si>
    <t>□研修会の内容が分かる資料（任意）</t>
    <rPh sb="1" eb="4">
      <t>ケンシュウカイ</t>
    </rPh>
    <rPh sb="5" eb="7">
      <t>ナイヨウ</t>
    </rPh>
    <rPh sb="8" eb="9">
      <t>ワ</t>
    </rPh>
    <rPh sb="11" eb="13">
      <t>シリョウ</t>
    </rPh>
    <rPh sb="14" eb="16">
      <t>ニンイ</t>
    </rPh>
    <phoneticPr fontId="1"/>
  </si>
  <si>
    <t>□同意書（任意）</t>
    <rPh sb="1" eb="4">
      <t>ドウイショ</t>
    </rPh>
    <rPh sb="5" eb="7">
      <t>ニンイ</t>
    </rPh>
    <phoneticPr fontId="1"/>
  </si>
  <si>
    <t>□樹冠の状況が分かる写真</t>
    <rPh sb="1" eb="2">
      <t>ジュ</t>
    </rPh>
    <rPh sb="2" eb="3">
      <t>カン</t>
    </rPh>
    <rPh sb="4" eb="6">
      <t>ジョウキョウ</t>
    </rPh>
    <rPh sb="7" eb="8">
      <t>ワ</t>
    </rPh>
    <rPh sb="10" eb="12">
      <t>シャシン</t>
    </rPh>
    <phoneticPr fontId="1"/>
  </si>
  <si>
    <t>・その他市長の求める資料</t>
    <rPh sb="3" eb="4">
      <t>タ</t>
    </rPh>
    <rPh sb="4" eb="6">
      <t>シチョウ</t>
    </rPh>
    <rPh sb="7" eb="8">
      <t>モト</t>
    </rPh>
    <rPh sb="10" eb="12">
      <t>シリョウ</t>
    </rPh>
    <phoneticPr fontId="1"/>
  </si>
  <si>
    <t>　このことについて、下記のとおり事業の一部が完了しましたので届け出ます。</t>
    <rPh sb="10" eb="12">
      <t>カキ</t>
    </rPh>
    <rPh sb="16" eb="18">
      <t>ジギョウ</t>
    </rPh>
    <rPh sb="19" eb="21">
      <t>イチブ</t>
    </rPh>
    <rPh sb="22" eb="24">
      <t>カンリョウ</t>
    </rPh>
    <rPh sb="30" eb="31">
      <t>トド</t>
    </rPh>
    <rPh sb="32" eb="33">
      <t>デ</t>
    </rPh>
    <phoneticPr fontId="6"/>
  </si>
  <si>
    <t>作業道開設</t>
    <rPh sb="0" eb="2">
      <t>サギョウ</t>
    </rPh>
    <rPh sb="2" eb="3">
      <t>ドウ</t>
    </rPh>
    <rPh sb="3" eb="5">
      <t>カイセツ</t>
    </rPh>
    <phoneticPr fontId="1"/>
  </si>
  <si>
    <t>路側工設置</t>
    <rPh sb="0" eb="2">
      <t>ロソク</t>
    </rPh>
    <rPh sb="2" eb="3">
      <t>コウ</t>
    </rPh>
    <rPh sb="3" eb="5">
      <t>セッチ</t>
    </rPh>
    <phoneticPr fontId="1"/>
  </si>
  <si>
    <t>着手年月日</t>
    <rPh sb="0" eb="5">
      <t>チャクシュネンガッピ</t>
    </rPh>
    <phoneticPr fontId="1"/>
  </si>
  <si>
    <t>完了予定年月日</t>
    <rPh sb="0" eb="2">
      <t>カンリョウ</t>
    </rPh>
    <rPh sb="2" eb="4">
      <t>ヨテイ</t>
    </rPh>
    <rPh sb="4" eb="5">
      <t>ネン</t>
    </rPh>
    <rPh sb="5" eb="6">
      <t>ガツ</t>
    </rPh>
    <rPh sb="6" eb="7">
      <t>ビ</t>
    </rPh>
    <phoneticPr fontId="1"/>
  </si>
  <si>
    <t>□通帳の写し</t>
    <rPh sb="1" eb="3">
      <t>ツウチョウ</t>
    </rPh>
    <rPh sb="4" eb="5">
      <t>ウツ</t>
    </rPh>
    <phoneticPr fontId="1"/>
  </si>
  <si>
    <t>□全体事業計画図（縮尺・事業実施予定箇所が分かる図面 任意）</t>
    <rPh sb="1" eb="3">
      <t>ゼンタイ</t>
    </rPh>
    <rPh sb="3" eb="5">
      <t>ジギョウ</t>
    </rPh>
    <rPh sb="5" eb="7">
      <t>ケイカク</t>
    </rPh>
    <rPh sb="7" eb="8">
      <t>ズ</t>
    </rPh>
    <rPh sb="9" eb="11">
      <t>シュクシャク</t>
    </rPh>
    <rPh sb="12" eb="14">
      <t>ジギョウ</t>
    </rPh>
    <rPh sb="14" eb="16">
      <t>ジッシ</t>
    </rPh>
    <rPh sb="16" eb="18">
      <t>ヨテイ</t>
    </rPh>
    <rPh sb="18" eb="20">
      <t>カショ</t>
    </rPh>
    <rPh sb="21" eb="22">
      <t>ワ</t>
    </rPh>
    <rPh sb="24" eb="26">
      <t>ズメン</t>
    </rPh>
    <rPh sb="27" eb="29">
      <t>ニンイ</t>
    </rPh>
    <phoneticPr fontId="1"/>
  </si>
  <si>
    <t>□締結した長期維持管理協定書の写し</t>
    <rPh sb="1" eb="3">
      <t>テイケツ</t>
    </rPh>
    <rPh sb="5" eb="7">
      <t>チョウキ</t>
    </rPh>
    <rPh sb="7" eb="9">
      <t>イジ</t>
    </rPh>
    <rPh sb="9" eb="11">
      <t>カンリ</t>
    </rPh>
    <rPh sb="11" eb="13">
      <t>キョウテイ</t>
    </rPh>
    <rPh sb="13" eb="14">
      <t>ショ</t>
    </rPh>
    <rPh sb="15" eb="16">
      <t>ウツ</t>
    </rPh>
    <phoneticPr fontId="1"/>
  </si>
  <si>
    <t>□山林の現況の説明や立会等が行われたことが分かる書類（任意）</t>
    <rPh sb="1" eb="3">
      <t>サンリン</t>
    </rPh>
    <rPh sb="4" eb="6">
      <t>ゲンキョウ</t>
    </rPh>
    <rPh sb="7" eb="9">
      <t>セツメイ</t>
    </rPh>
    <rPh sb="10" eb="12">
      <t>リッカイ</t>
    </rPh>
    <rPh sb="12" eb="13">
      <t>トウ</t>
    </rPh>
    <rPh sb="14" eb="15">
      <t>オコナ</t>
    </rPh>
    <rPh sb="21" eb="22">
      <t>ワ</t>
    </rPh>
    <rPh sb="24" eb="26">
      <t>ショルイ</t>
    </rPh>
    <rPh sb="27" eb="28">
      <t>ニン</t>
    </rPh>
    <rPh sb="28" eb="29">
      <t>イ</t>
    </rPh>
    <phoneticPr fontId="1"/>
  </si>
  <si>
    <t>□参加者名簿（任意）</t>
    <rPh sb="1" eb="4">
      <t>サンカシャ</t>
    </rPh>
    <rPh sb="4" eb="6">
      <t>メイボ</t>
    </rPh>
    <rPh sb="7" eb="9">
      <t>ニンイ</t>
    </rPh>
    <phoneticPr fontId="1"/>
  </si>
  <si>
    <t>□写真（３枚以上）</t>
    <rPh sb="1" eb="3">
      <t>シャシン</t>
    </rPh>
    <rPh sb="5" eb="8">
      <t>マイイジョウ</t>
    </rPh>
    <phoneticPr fontId="1"/>
  </si>
  <si>
    <t>□領収証等の経費に係る書類</t>
    <rPh sb="1" eb="4">
      <t>リョウシュウショウ</t>
    </rPh>
    <rPh sb="4" eb="5">
      <t>トウ</t>
    </rPh>
    <rPh sb="6" eb="8">
      <t>ケイヒ</t>
    </rPh>
    <rPh sb="9" eb="10">
      <t>カカワ</t>
    </rPh>
    <rPh sb="11" eb="13">
      <t>ショルイ</t>
    </rPh>
    <phoneticPr fontId="1"/>
  </si>
  <si>
    <t>□作業路・路側工の予定箇所・縮尺が分かる図面（任意）</t>
    <rPh sb="1" eb="3">
      <t>サギョウ</t>
    </rPh>
    <rPh sb="3" eb="4">
      <t>ロ</t>
    </rPh>
    <rPh sb="5" eb="7">
      <t>ロソク</t>
    </rPh>
    <rPh sb="7" eb="8">
      <t>コウ</t>
    </rPh>
    <rPh sb="9" eb="11">
      <t>ヨテイ</t>
    </rPh>
    <rPh sb="11" eb="13">
      <t>カショ</t>
    </rPh>
    <rPh sb="14" eb="16">
      <t>シュクシャク</t>
    </rPh>
    <rPh sb="17" eb="18">
      <t>ワ</t>
    </rPh>
    <rPh sb="20" eb="22">
      <t>ズメン</t>
    </rPh>
    <rPh sb="23" eb="25">
      <t>ニンイ</t>
    </rPh>
    <phoneticPr fontId="1"/>
  </si>
  <si>
    <t>□協定森林の位置・縮尺が分かる図面（任意）</t>
    <rPh sb="1" eb="3">
      <t>キョウテイ</t>
    </rPh>
    <rPh sb="3" eb="5">
      <t>シンリン</t>
    </rPh>
    <rPh sb="6" eb="8">
      <t>イチ</t>
    </rPh>
    <rPh sb="9" eb="11">
      <t>シュクシャク</t>
    </rPh>
    <rPh sb="12" eb="13">
      <t>ワ</t>
    </rPh>
    <rPh sb="15" eb="17">
      <t>ズメン</t>
    </rPh>
    <rPh sb="18" eb="20">
      <t>ニンイ</t>
    </rPh>
    <phoneticPr fontId="1"/>
  </si>
  <si>
    <t>□間伐の予定箇所・縮尺が分かる図面（任意）</t>
    <rPh sb="1" eb="3">
      <t>カンバツ</t>
    </rPh>
    <rPh sb="4" eb="6">
      <t>ヨテイ</t>
    </rPh>
    <rPh sb="6" eb="8">
      <t>カショ</t>
    </rPh>
    <rPh sb="12" eb="13">
      <t>ワ</t>
    </rPh>
    <rPh sb="15" eb="17">
      <t>ズメン</t>
    </rPh>
    <rPh sb="18" eb="20">
      <t>ニンイ</t>
    </rPh>
    <phoneticPr fontId="1"/>
  </si>
  <si>
    <t>□写真（基点の開設前、作業中、50ｍごとの完成後）</t>
    <rPh sb="1" eb="3">
      <t>シャシン</t>
    </rPh>
    <rPh sb="4" eb="6">
      <t>キテン</t>
    </rPh>
    <rPh sb="7" eb="9">
      <t>カイセツ</t>
    </rPh>
    <rPh sb="9" eb="10">
      <t>マエ</t>
    </rPh>
    <rPh sb="11" eb="14">
      <t>サギョウチュウ</t>
    </rPh>
    <rPh sb="21" eb="23">
      <t>カンセイ</t>
    </rPh>
    <rPh sb="23" eb="24">
      <t>ゴ</t>
    </rPh>
    <phoneticPr fontId="1"/>
  </si>
  <si>
    <t>□作業路・路側工の実施箇所・縮尺が分かる図面（任意）</t>
    <rPh sb="1" eb="3">
      <t>サギョウ</t>
    </rPh>
    <rPh sb="3" eb="4">
      <t>ロ</t>
    </rPh>
    <rPh sb="5" eb="7">
      <t>ロソク</t>
    </rPh>
    <rPh sb="7" eb="8">
      <t>コウ</t>
    </rPh>
    <rPh sb="9" eb="11">
      <t>ジッシ</t>
    </rPh>
    <rPh sb="11" eb="13">
      <t>カショ</t>
    </rPh>
    <rPh sb="14" eb="16">
      <t>シュクシャク</t>
    </rPh>
    <rPh sb="17" eb="18">
      <t>ワ</t>
    </rPh>
    <rPh sb="20" eb="22">
      <t>ズメン</t>
    </rPh>
    <rPh sb="23" eb="25">
      <t>ニンイ</t>
    </rPh>
    <phoneticPr fontId="1"/>
  </si>
  <si>
    <t>□写真（間伐の作業前、作業中、完成後）</t>
    <rPh sb="1" eb="3">
      <t>シャシン</t>
    </rPh>
    <rPh sb="4" eb="6">
      <t>カンバツ</t>
    </rPh>
    <rPh sb="7" eb="9">
      <t>サギョウ</t>
    </rPh>
    <rPh sb="9" eb="10">
      <t>マエ</t>
    </rPh>
    <rPh sb="11" eb="14">
      <t>サギョウチュウ</t>
    </rPh>
    <rPh sb="15" eb="17">
      <t>カンセイ</t>
    </rPh>
    <rPh sb="17" eb="18">
      <t>ゴ</t>
    </rPh>
    <phoneticPr fontId="1"/>
  </si>
  <si>
    <t>□伐採及び伐採後の造林の計画の適合通知書の写し</t>
    <phoneticPr fontId="1"/>
  </si>
  <si>
    <t>□出荷証明書等搬出材積量が分かる書類</t>
    <rPh sb="1" eb="3">
      <t>シュッカ</t>
    </rPh>
    <rPh sb="3" eb="7">
      <t>ショウメイショナド</t>
    </rPh>
    <rPh sb="7" eb="9">
      <t>ハンシュツ</t>
    </rPh>
    <rPh sb="9" eb="10">
      <t>ザイ</t>
    </rPh>
    <rPh sb="10" eb="11">
      <t>セキ</t>
    </rPh>
    <rPh sb="11" eb="12">
      <t>リョウ</t>
    </rPh>
    <rPh sb="13" eb="14">
      <t>ワ</t>
    </rPh>
    <rPh sb="16" eb="18">
      <t>ショルイ</t>
    </rPh>
    <phoneticPr fontId="1"/>
  </si>
  <si>
    <t>住　所</t>
    <rPh sb="0" eb="1">
      <t>ジュウ</t>
    </rPh>
    <rPh sb="2" eb="3">
      <t>ショ</t>
    </rPh>
    <phoneticPr fontId="1"/>
  </si>
  <si>
    <t>（裏面に続く）</t>
    <rPh sb="1" eb="3">
      <t>ウラメン</t>
    </rPh>
    <rPh sb="4" eb="5">
      <t>ツヅ</t>
    </rPh>
    <phoneticPr fontId="1"/>
  </si>
  <si>
    <t>◎道路勾配の出し方</t>
    <rPh sb="1" eb="3">
      <t>ドウロ</t>
    </rPh>
    <rPh sb="3" eb="5">
      <t>コウバイ</t>
    </rPh>
    <rPh sb="6" eb="7">
      <t>ダ</t>
    </rPh>
    <rPh sb="8" eb="9">
      <t>カタ</t>
    </rPh>
    <phoneticPr fontId="1"/>
  </si>
  <si>
    <t>水平距離</t>
    <rPh sb="0" eb="2">
      <t>スイヘイ</t>
    </rPh>
    <rPh sb="2" eb="4">
      <t>キョリ</t>
    </rPh>
    <phoneticPr fontId="1"/>
  </si>
  <si>
    <t>垂直距離</t>
    <rPh sb="0" eb="2">
      <t>スイチョク</t>
    </rPh>
    <rPh sb="2" eb="4">
      <t>キョリ</t>
    </rPh>
    <phoneticPr fontId="1"/>
  </si>
  <si>
    <t>角度</t>
    <rPh sb="0" eb="2">
      <t>カクド</t>
    </rPh>
    <phoneticPr fontId="1"/>
  </si>
  <si>
    <t>度</t>
    <rPh sb="0" eb="1">
      <t>ド</t>
    </rPh>
    <phoneticPr fontId="1"/>
  </si>
  <si>
    <t>勾配</t>
    <rPh sb="0" eb="2">
      <t>コウバイ</t>
    </rPh>
    <phoneticPr fontId="1"/>
  </si>
  <si>
    <t>％</t>
    <phoneticPr fontId="1"/>
  </si>
  <si>
    <t>◎路側工の算出方法</t>
    <rPh sb="1" eb="3">
      <t>ロソク</t>
    </rPh>
    <rPh sb="3" eb="4">
      <t>コウ</t>
    </rPh>
    <rPh sb="5" eb="7">
      <t>サンシュツ</t>
    </rPh>
    <rPh sb="7" eb="9">
      <t>ホウホウ</t>
    </rPh>
    <phoneticPr fontId="1"/>
  </si>
  <si>
    <t>桁木</t>
    <rPh sb="0" eb="1">
      <t>ケタ</t>
    </rPh>
    <rPh sb="1" eb="2">
      <t>ギ</t>
    </rPh>
    <phoneticPr fontId="1"/>
  </si>
  <si>
    <t>最上段</t>
    <rPh sb="0" eb="2">
      <t>サイジョウ</t>
    </rPh>
    <rPh sb="2" eb="3">
      <t>ダン</t>
    </rPh>
    <phoneticPr fontId="1"/>
  </si>
  <si>
    <t>横木</t>
    <rPh sb="0" eb="2">
      <t>ヨコギ</t>
    </rPh>
    <phoneticPr fontId="1"/>
  </si>
  <si>
    <t>１段</t>
    <rPh sb="1" eb="2">
      <t>ダン</t>
    </rPh>
    <phoneticPr fontId="1"/>
  </si>
  <si>
    <t>２段</t>
    <rPh sb="1" eb="2">
      <t>ダン</t>
    </rPh>
    <phoneticPr fontId="1"/>
  </si>
  <si>
    <t>３段</t>
    <rPh sb="1" eb="2">
      <t>ダン</t>
    </rPh>
    <phoneticPr fontId="1"/>
  </si>
  <si>
    <t>施工面積</t>
    <rPh sb="0" eb="2">
      <t>セコウ</t>
    </rPh>
    <rPh sb="2" eb="4">
      <t>メンセキ</t>
    </rPh>
    <phoneticPr fontId="1"/>
  </si>
  <si>
    <t>【審査】</t>
    <rPh sb="1" eb="3">
      <t>シンサ</t>
    </rPh>
    <phoneticPr fontId="1"/>
  </si>
  <si>
    <t>長さ</t>
    <rPh sb="0" eb="1">
      <t>ナガ</t>
    </rPh>
    <phoneticPr fontId="1"/>
  </si>
  <si>
    <t>本数</t>
    <rPh sb="0" eb="2">
      <t>ホンスウ</t>
    </rPh>
    <phoneticPr fontId="1"/>
  </si>
  <si>
    <t>価格</t>
    <rPh sb="0" eb="2">
      <t>カカク</t>
    </rPh>
    <phoneticPr fontId="1"/>
  </si>
  <si>
    <t>補助単価</t>
    <rPh sb="0" eb="2">
      <t>ホジョ</t>
    </rPh>
    <rPh sb="2" eb="4">
      <t>タンカ</t>
    </rPh>
    <phoneticPr fontId="1"/>
  </si>
  <si>
    <t>材料費</t>
    <rPh sb="0" eb="3">
      <t>ザイリョウヒ</t>
    </rPh>
    <phoneticPr fontId="1"/>
  </si>
  <si>
    <t>小計</t>
    <rPh sb="0" eb="2">
      <t>ショウケイ</t>
    </rPh>
    <phoneticPr fontId="1"/>
  </si>
  <si>
    <t>円/㎥</t>
    <rPh sb="0" eb="1">
      <t>エン</t>
    </rPh>
    <phoneticPr fontId="1"/>
  </si>
  <si>
    <t>C材：</t>
    <rPh sb="1" eb="2">
      <t>ザイ</t>
    </rPh>
    <phoneticPr fontId="1"/>
  </si>
  <si>
    <t>末口直径</t>
    <rPh sb="0" eb="1">
      <t>スエ</t>
    </rPh>
    <rPh sb="1" eb="2">
      <t>クチ</t>
    </rPh>
    <rPh sb="2" eb="3">
      <t>チョク</t>
    </rPh>
    <rPh sb="3" eb="4">
      <t>ケイ</t>
    </rPh>
    <phoneticPr fontId="1"/>
  </si>
  <si>
    <t>機械借上</t>
    <rPh sb="0" eb="2">
      <t>キカイ</t>
    </rPh>
    <rPh sb="2" eb="3">
      <t>カ</t>
    </rPh>
    <rPh sb="3" eb="4">
      <t>ア</t>
    </rPh>
    <phoneticPr fontId="1"/>
  </si>
  <si>
    <t>機械輸送料</t>
    <rPh sb="0" eb="2">
      <t>キカイ</t>
    </rPh>
    <rPh sb="2" eb="5">
      <t>ユソウリョウ</t>
    </rPh>
    <phoneticPr fontId="1"/>
  </si>
  <si>
    <t>燃料</t>
    <rPh sb="0" eb="2">
      <t>ネンリョウ</t>
    </rPh>
    <phoneticPr fontId="1"/>
  </si>
  <si>
    <t>消費税</t>
    <rPh sb="0" eb="3">
      <t>ショウヒゼイ</t>
    </rPh>
    <phoneticPr fontId="1"/>
  </si>
  <si>
    <t>×</t>
    <phoneticPr fontId="1"/>
  </si>
  <si>
    <t>目安</t>
    <rPh sb="0" eb="2">
      <t>メヤス</t>
    </rPh>
    <phoneticPr fontId="1"/>
  </si>
  <si>
    <t>機械借上料</t>
    <rPh sb="0" eb="2">
      <t>キカイ</t>
    </rPh>
    <rPh sb="2" eb="3">
      <t>カ</t>
    </rPh>
    <rPh sb="3" eb="4">
      <t>ア</t>
    </rPh>
    <rPh sb="4" eb="5">
      <t>リョウ</t>
    </rPh>
    <phoneticPr fontId="1"/>
  </si>
  <si>
    <t>人件費</t>
    <rPh sb="0" eb="3">
      <t>ジンケンヒ</t>
    </rPh>
    <phoneticPr fontId="1"/>
  </si>
  <si>
    <t>合計</t>
    <rPh sb="0" eb="2">
      <t>ゴウケイ</t>
    </rPh>
    <phoneticPr fontId="1"/>
  </si>
  <si>
    <t>縦断距離</t>
    <rPh sb="0" eb="2">
      <t>ジュウダン</t>
    </rPh>
    <rPh sb="2" eb="4">
      <t>キョリ</t>
    </rPh>
    <phoneticPr fontId="1"/>
  </si>
  <si>
    <t>１段</t>
    <rPh sb="1" eb="2">
      <t>ダン</t>
    </rPh>
    <phoneticPr fontId="1"/>
  </si>
  <si>
    <t>２段</t>
    <rPh sb="1" eb="2">
      <t>ダン</t>
    </rPh>
    <phoneticPr fontId="1"/>
  </si>
  <si>
    <t>円/ｍ</t>
    <rPh sb="0" eb="1">
      <t>エン</t>
    </rPh>
    <phoneticPr fontId="1"/>
  </si>
  <si>
    <t>３段</t>
    <rPh sb="1" eb="2">
      <t>ダン</t>
    </rPh>
    <phoneticPr fontId="1"/>
  </si>
  <si>
    <t>□収支予算書（様式第２号）</t>
    <phoneticPr fontId="1"/>
  </si>
  <si>
    <t>□請求書（規則様式第７号）</t>
    <rPh sb="1" eb="4">
      <t>セイキュウショ</t>
    </rPh>
    <rPh sb="5" eb="7">
      <t>キソク</t>
    </rPh>
    <rPh sb="7" eb="9">
      <t>ヨウシキ</t>
    </rPh>
    <rPh sb="9" eb="10">
      <t>ダイ</t>
    </rPh>
    <rPh sb="11" eb="12">
      <t>ゴウ</t>
    </rPh>
    <phoneticPr fontId="1"/>
  </si>
  <si>
    <t>□事業一部完了届（様式第４号）（各事業毎に作成）</t>
    <rPh sb="3" eb="5">
      <t>イチブ</t>
    </rPh>
    <rPh sb="16" eb="19">
      <t>カクジギョウ</t>
    </rPh>
    <rPh sb="19" eb="20">
      <t>ゴト</t>
    </rPh>
    <rPh sb="21" eb="23">
      <t>サクセイ</t>
    </rPh>
    <phoneticPr fontId="1"/>
  </si>
  <si>
    <t>□長期維持管理協定書一覧（様式第５号）</t>
    <rPh sb="1" eb="3">
      <t>チョウキ</t>
    </rPh>
    <rPh sb="3" eb="5">
      <t>イジ</t>
    </rPh>
    <rPh sb="5" eb="7">
      <t>カンリ</t>
    </rPh>
    <rPh sb="7" eb="9">
      <t>キョウテイ</t>
    </rPh>
    <rPh sb="9" eb="10">
      <t>ショ</t>
    </rPh>
    <rPh sb="10" eb="12">
      <t>イチラン</t>
    </rPh>
    <rPh sb="13" eb="15">
      <t>ヨウシキ</t>
    </rPh>
    <rPh sb="15" eb="16">
      <t>ダイ</t>
    </rPh>
    <rPh sb="17" eb="18">
      <t>ゴウ</t>
    </rPh>
    <phoneticPr fontId="1"/>
  </si>
  <si>
    <t>□写真（設置前、丸太組１段ごとの作業中、完成後）</t>
    <rPh sb="1" eb="3">
      <t>シャシン</t>
    </rPh>
    <rPh sb="4" eb="6">
      <t>セッチ</t>
    </rPh>
    <rPh sb="6" eb="7">
      <t>マエ</t>
    </rPh>
    <rPh sb="8" eb="10">
      <t>マルタ</t>
    </rPh>
    <rPh sb="10" eb="11">
      <t>クミ</t>
    </rPh>
    <rPh sb="12" eb="13">
      <t>ダン</t>
    </rPh>
    <rPh sb="16" eb="19">
      <t>サギョウチュウ</t>
    </rPh>
    <rPh sb="20" eb="22">
      <t>カンセイ</t>
    </rPh>
    <rPh sb="22" eb="23">
      <t>ゴ</t>
    </rPh>
    <phoneticPr fontId="1"/>
  </si>
  <si>
    <t>□間伐実績一覧（様式第６号）</t>
    <rPh sb="1" eb="3">
      <t>カンバツ</t>
    </rPh>
    <rPh sb="3" eb="5">
      <t>ジッセキ</t>
    </rPh>
    <rPh sb="5" eb="7">
      <t>イチラン</t>
    </rPh>
    <rPh sb="8" eb="10">
      <t>ヨウシキ</t>
    </rPh>
    <rPh sb="10" eb="11">
      <t>ダイ</t>
    </rPh>
    <rPh sb="12" eb="13">
      <t>ゴウ</t>
    </rPh>
    <phoneticPr fontId="1"/>
  </si>
  <si>
    <t>参考⑴</t>
    <rPh sb="0" eb="2">
      <t>サンコウ</t>
    </rPh>
    <phoneticPr fontId="1"/>
  </si>
  <si>
    <t>□位置・縮尺が分かる図面（任意）</t>
    <rPh sb="1" eb="3">
      <t>イチ</t>
    </rPh>
    <phoneticPr fontId="1"/>
  </si>
  <si>
    <t>参考⑵</t>
    <rPh sb="0" eb="2">
      <t>サンコウ</t>
    </rPh>
    <phoneticPr fontId="1"/>
  </si>
  <si>
    <t>写真番号</t>
    <rPh sb="0" eb="2">
      <t>シャシン</t>
    </rPh>
    <rPh sb="2" eb="4">
      <t>バンゴウ</t>
    </rPh>
    <phoneticPr fontId="1"/>
  </si>
  <si>
    <t>撮影日時</t>
    <rPh sb="0" eb="2">
      <t>サツエイ</t>
    </rPh>
    <rPh sb="2" eb="4">
      <t>ニチジ</t>
    </rPh>
    <phoneticPr fontId="1"/>
  </si>
  <si>
    <t>長期維持管理協定案⑶</t>
    <rPh sb="0" eb="2">
      <t>チョウキ</t>
    </rPh>
    <rPh sb="2" eb="4">
      <t>イジ</t>
    </rPh>
    <rPh sb="4" eb="6">
      <t>カンリ</t>
    </rPh>
    <rPh sb="6" eb="8">
      <t>キョウテイ</t>
    </rPh>
    <rPh sb="8" eb="9">
      <t>アン</t>
    </rPh>
    <phoneticPr fontId="1"/>
  </si>
  <si>
    <t>森林の所在</t>
  </si>
  <si>
    <t>林小班</t>
  </si>
  <si>
    <t>面積（ha）</t>
  </si>
  <si>
    <t>樹  種</t>
  </si>
  <si>
    <t>植栽本数</t>
  </si>
  <si>
    <t>（当事者の義務）</t>
  </si>
  <si>
    <t>第６条　この協定に基づき当事者は、それぞれ次の各号に定める義務を負い、誠実に履行するものとする。</t>
  </si>
  <si>
    <t>（災害による損害）</t>
  </si>
  <si>
    <t>（協定の継承等）</t>
  </si>
  <si>
    <t>（特別の事情による協定の失効）</t>
  </si>
  <si>
    <t>第９条　次の各号に掲げる場合において、この協定の全部又は一部についてその効力を失う。</t>
  </si>
  <si>
    <t>（１）対象とする森林の全部又は一部が公用、公共用又は公益事業の用に供されたとき。</t>
  </si>
  <si>
    <t>（その他）</t>
  </si>
  <si>
    <t>長　期　維　持　管　理　に　関　す　る　協　定　（案）</t>
    <rPh sb="14" eb="15">
      <t>カン</t>
    </rPh>
    <phoneticPr fontId="1"/>
  </si>
  <si>
    <t>第３条　協定の対象なる森林は下表のとおりとし、位置図を別添する。</t>
    <rPh sb="23" eb="25">
      <t>イチ</t>
    </rPh>
    <rPh sb="25" eb="26">
      <t>ズ</t>
    </rPh>
    <rPh sb="27" eb="28">
      <t>ベツ</t>
    </rPh>
    <rPh sb="28" eb="29">
      <t>ソ</t>
    </rPh>
    <phoneticPr fontId="1"/>
  </si>
  <si>
    <t>第２条　この協定の期間は、▲▲○○年○○月○○日から▲▲○○年○○月○○日までとする。</t>
    <phoneticPr fontId="1"/>
  </si>
  <si>
    <t>２　対象とする森林に係る公租公課等の事業に係らない負担及びについては、所有者が負担する。</t>
    <rPh sb="16" eb="17">
      <t>トウ</t>
    </rPh>
    <rPh sb="18" eb="20">
      <t>ジギョウ</t>
    </rPh>
    <rPh sb="21" eb="22">
      <t>カカワ</t>
    </rPh>
    <rPh sb="25" eb="27">
      <t>フタン</t>
    </rPh>
    <rPh sb="27" eb="28">
      <t>オヨ</t>
    </rPh>
    <rPh sb="39" eb="41">
      <t>フタン</t>
    </rPh>
    <phoneticPr fontId="1"/>
  </si>
  <si>
    <t>の上、協議して決める。</t>
    <phoneticPr fontId="1"/>
  </si>
  <si>
    <t>第５条　前条の事業に要する支出及びその収入の按分は、事業者は所有者へ充分な証拠書類等を開示</t>
    <rPh sb="13" eb="15">
      <t>シシュツ</t>
    </rPh>
    <rPh sb="15" eb="16">
      <t>オヨ</t>
    </rPh>
    <rPh sb="19" eb="21">
      <t>シュウニュウ</t>
    </rPh>
    <rPh sb="22" eb="24">
      <t>アンブン</t>
    </rPh>
    <rPh sb="26" eb="29">
      <t>ジギョウシャ</t>
    </rPh>
    <rPh sb="30" eb="33">
      <t>ショユウシャ</t>
    </rPh>
    <rPh sb="34" eb="36">
      <t>ジュウブン</t>
    </rPh>
    <rPh sb="37" eb="39">
      <t>ショウコ</t>
    </rPh>
    <rPh sb="39" eb="41">
      <t>ショルイ</t>
    </rPh>
    <rPh sb="41" eb="42">
      <t>トウ</t>
    </rPh>
    <rPh sb="43" eb="45">
      <t>カイジ</t>
    </rPh>
    <phoneticPr fontId="1"/>
  </si>
  <si>
    <t>（目的）</t>
    <rPh sb="1" eb="3">
      <t>モクテキ</t>
    </rPh>
    <phoneticPr fontId="1"/>
  </si>
  <si>
    <t>（協定期間）</t>
    <rPh sb="1" eb="3">
      <t>キョウテイ</t>
    </rPh>
    <rPh sb="3" eb="5">
      <t>キカン</t>
    </rPh>
    <phoneticPr fontId="1"/>
  </si>
  <si>
    <t>（協定対象森林）</t>
    <rPh sb="1" eb="3">
      <t>キョウテイ</t>
    </rPh>
    <rPh sb="3" eb="5">
      <t>タイショウ</t>
    </rPh>
    <rPh sb="5" eb="7">
      <t>シンリン</t>
    </rPh>
    <phoneticPr fontId="1"/>
  </si>
  <si>
    <t>（事業の同意と事前の通知）</t>
    <rPh sb="1" eb="3">
      <t>ジギョウ</t>
    </rPh>
    <rPh sb="4" eb="6">
      <t>ドウイ</t>
    </rPh>
    <rPh sb="7" eb="9">
      <t>ジゼン</t>
    </rPh>
    <rPh sb="10" eb="12">
      <t>ツウチ</t>
    </rPh>
    <phoneticPr fontId="1"/>
  </si>
  <si>
    <t>（支出及び収入の按分）</t>
    <rPh sb="1" eb="3">
      <t>シシュツ</t>
    </rPh>
    <rPh sb="3" eb="4">
      <t>オヨ</t>
    </rPh>
    <rPh sb="5" eb="7">
      <t>シュウニュウ</t>
    </rPh>
    <rPh sb="8" eb="10">
      <t>アンブン</t>
    </rPh>
    <phoneticPr fontId="1"/>
  </si>
  <si>
    <t>（１）所有者の義務</t>
    <phoneticPr fontId="1"/>
  </si>
  <si>
    <t>ア　事業者が実施する事業に協力し、その施業に支障を及ぼす一切の行為をしないこと。</t>
    <phoneticPr fontId="1"/>
  </si>
  <si>
    <t>ウ　対象とする森林の境界及び所有権等の権利に関し、第三者から異議申し立てがあった場合は、</t>
    <phoneticPr fontId="1"/>
  </si>
  <si>
    <t>その処理にあたること。</t>
  </si>
  <si>
    <t>（２）事業者の義務</t>
    <phoneticPr fontId="1"/>
  </si>
  <si>
    <t>（協定に違反した場合の措置）</t>
  </si>
  <si>
    <t>第１条　この協定は、第３条に掲げる森林について、事業者が間伐等の維持管理を実施することで、水源</t>
    <rPh sb="24" eb="27">
      <t>ジギョウシャ</t>
    </rPh>
    <rPh sb="28" eb="30">
      <t>カンバツ</t>
    </rPh>
    <rPh sb="30" eb="31">
      <t>トウ</t>
    </rPh>
    <rPh sb="32" eb="34">
      <t>イジ</t>
    </rPh>
    <rPh sb="34" eb="36">
      <t>カンリ</t>
    </rPh>
    <phoneticPr fontId="1"/>
  </si>
  <si>
    <t>涵養等の森林の持つ公益的機能と森林資源の価値を増大することを目的とする。</t>
    <phoneticPr fontId="1"/>
  </si>
  <si>
    <t>イ　協定の期間中または間伐実施から５年間は、対象とする森林の皆伐は実施しないこと。</t>
    <rPh sb="11" eb="13">
      <t>カンバツ</t>
    </rPh>
    <rPh sb="13" eb="15">
      <t>ジッシ</t>
    </rPh>
    <rPh sb="18" eb="20">
      <t>ネンカン</t>
    </rPh>
    <phoneticPr fontId="1"/>
  </si>
  <si>
    <t>業者へ対し協議の上、協定の解約及び費用の負担を求めることが出来る。</t>
    <rPh sb="5" eb="7">
      <t>キョウギ</t>
    </rPh>
    <rPh sb="8" eb="9">
      <t>ウエ</t>
    </rPh>
    <rPh sb="13" eb="15">
      <t>カイヤク</t>
    </rPh>
    <rPh sb="15" eb="16">
      <t>オヨ</t>
    </rPh>
    <rPh sb="23" eb="24">
      <t>モト</t>
    </rPh>
    <rPh sb="29" eb="31">
      <t>デキ</t>
    </rPh>
    <phoneticPr fontId="1"/>
  </si>
  <si>
    <t>第10条　所有者は、事業者が協定に違反したことにより第１条を達成することができないと認めた場合、事</t>
    <rPh sb="14" eb="16">
      <t>キョウテイ</t>
    </rPh>
    <rPh sb="26" eb="27">
      <t>ダイ</t>
    </rPh>
    <rPh sb="28" eb="29">
      <t>ジョウ</t>
    </rPh>
    <phoneticPr fontId="1"/>
  </si>
  <si>
    <t>事業者　　　</t>
    <phoneticPr fontId="1"/>
  </si>
  <si>
    <t>　　　　　　　　　　</t>
    <phoneticPr fontId="1"/>
  </si>
  <si>
    <t>うち人工林（ha）</t>
    <rPh sb="2" eb="5">
      <t>ジンコウリン</t>
    </rPh>
    <phoneticPr fontId="1"/>
  </si>
  <si>
    <t>第４条　事業者は、第２条に定める期間中、森林資源を増大するための作業道の開設等お条件整備や間</t>
    <rPh sb="20" eb="22">
      <t>シンリン</t>
    </rPh>
    <rPh sb="22" eb="24">
      <t>シゲン</t>
    </rPh>
    <rPh sb="25" eb="27">
      <t>ゾウダイ</t>
    </rPh>
    <rPh sb="32" eb="35">
      <t>サギョウドウ</t>
    </rPh>
    <rPh sb="36" eb="38">
      <t>カイセツ</t>
    </rPh>
    <rPh sb="38" eb="39">
      <t>トウ</t>
    </rPh>
    <rPh sb="40" eb="42">
      <t>ジョウケン</t>
    </rPh>
    <rPh sb="42" eb="44">
      <t>セイビ</t>
    </rPh>
    <rPh sb="45" eb="46">
      <t>アイダ</t>
    </rPh>
    <phoneticPr fontId="1"/>
  </si>
  <si>
    <t>伐作業を実施し、所有者はそれに同意したものとする。</t>
    <phoneticPr fontId="1"/>
  </si>
  <si>
    <t>２　但し、事業者は事業を実施する前に、作業時期を明確にし、所有者への通知を行う。</t>
    <rPh sb="2" eb="3">
      <t>タダ</t>
    </rPh>
    <rPh sb="5" eb="8">
      <t>ジギョウシャ</t>
    </rPh>
    <rPh sb="9" eb="11">
      <t>ジギョウ</t>
    </rPh>
    <rPh sb="12" eb="14">
      <t>ジッシ</t>
    </rPh>
    <rPh sb="16" eb="17">
      <t>マエ</t>
    </rPh>
    <rPh sb="19" eb="21">
      <t>サギョウ</t>
    </rPh>
    <rPh sb="21" eb="23">
      <t>ジキ</t>
    </rPh>
    <rPh sb="24" eb="26">
      <t>メイカク</t>
    </rPh>
    <rPh sb="29" eb="32">
      <t>ショユウシャ</t>
    </rPh>
    <rPh sb="34" eb="36">
      <t>ツウチ</t>
    </rPh>
    <rPh sb="37" eb="38">
      <t>オコナ</t>
    </rPh>
    <phoneticPr fontId="1"/>
  </si>
  <si>
    <t>　　　　年　　月　　日</t>
    <phoneticPr fontId="1"/>
  </si>
  <si>
    <t>森林所有者</t>
    <phoneticPr fontId="1"/>
  </si>
  <si>
    <t>　　　　　　　　　　　　　　　㊞</t>
    <phoneticPr fontId="1"/>
  </si>
  <si>
    <t>　　　市　　　　　町　　　</t>
    <rPh sb="3" eb="4">
      <t>シ</t>
    </rPh>
    <rPh sb="9" eb="10">
      <t>マチ</t>
    </rPh>
    <phoneticPr fontId="1"/>
  </si>
  <si>
    <t>第11条　この協定は所有者及び事業者それぞれ１部ずつ所持し、協定に定めのない事項については、別</t>
    <rPh sb="7" eb="9">
      <t>キョウテイ</t>
    </rPh>
    <rPh sb="10" eb="13">
      <t>ショユウシャ</t>
    </rPh>
    <rPh sb="13" eb="14">
      <t>オヨ</t>
    </rPh>
    <rPh sb="15" eb="18">
      <t>ジギョウシャ</t>
    </rPh>
    <rPh sb="23" eb="24">
      <t>ブ</t>
    </rPh>
    <rPh sb="26" eb="28">
      <t>ショジ</t>
    </rPh>
    <phoneticPr fontId="1"/>
  </si>
  <si>
    <t>途、所有者、事業者協議の上処理するものとする。</t>
  </si>
  <si>
    <t>ア　所有者の森林資源を最大限維持し、充分に公益機能を発揮出来る施業を行うこと</t>
    <rPh sb="2" eb="5">
      <t>ショユウシャ</t>
    </rPh>
    <rPh sb="6" eb="8">
      <t>シンリン</t>
    </rPh>
    <rPh sb="8" eb="10">
      <t>シゲン</t>
    </rPh>
    <rPh sb="11" eb="14">
      <t>サイダイゲン</t>
    </rPh>
    <rPh sb="14" eb="16">
      <t>イジ</t>
    </rPh>
    <rPh sb="18" eb="20">
      <t>ジュウブン</t>
    </rPh>
    <rPh sb="21" eb="23">
      <t>コウエキ</t>
    </rPh>
    <rPh sb="23" eb="25">
      <t>キノウ</t>
    </rPh>
    <rPh sb="26" eb="30">
      <t>ハッキデキ</t>
    </rPh>
    <rPh sb="31" eb="33">
      <t>セギョウ</t>
    </rPh>
    <rPh sb="34" eb="35">
      <t>オコナ</t>
    </rPh>
    <phoneticPr fontId="1"/>
  </si>
  <si>
    <t>単価</t>
    <rPh sb="0" eb="2">
      <t>タンカ</t>
    </rPh>
    <phoneticPr fontId="1"/>
  </si>
  <si>
    <t>対象</t>
    <rPh sb="0" eb="2">
      <t>タイショウ</t>
    </rPh>
    <phoneticPr fontId="1"/>
  </si>
  <si>
    <t>　　　年　　月　　日</t>
    <phoneticPr fontId="1"/>
  </si>
  <si>
    <t xml:space="preserve"> ～</t>
    <phoneticPr fontId="1"/>
  </si>
  <si>
    <t>事業量</t>
    <rPh sb="0" eb="3">
      <t>ジギョウリョウ</t>
    </rPh>
    <phoneticPr fontId="1"/>
  </si>
  <si>
    <t>備考</t>
    <rPh sb="0" eb="2">
      <t>ビコウ</t>
    </rPh>
    <phoneticPr fontId="1"/>
  </si>
  <si>
    <t>備考　収支計算書等必要な書類を添付すること。</t>
    <rPh sb="0" eb="2">
      <t>ビコウ</t>
    </rPh>
    <rPh sb="3" eb="5">
      <t>シュウシ</t>
    </rPh>
    <rPh sb="5" eb="8">
      <t>ケイサンショ</t>
    </rPh>
    <rPh sb="8" eb="9">
      <t>トウ</t>
    </rPh>
    <rPh sb="9" eb="11">
      <t>ヒツヨウ</t>
    </rPh>
    <rPh sb="12" eb="14">
      <t>ショルイ</t>
    </rPh>
    <rPh sb="15" eb="17">
      <t>テンプ</t>
    </rPh>
    <phoneticPr fontId="6"/>
  </si>
  <si>
    <t>　　</t>
    <phoneticPr fontId="1"/>
  </si>
  <si>
    <t>　　</t>
    <phoneticPr fontId="1"/>
  </si>
  <si>
    <t>延林</t>
    <rPh sb="0" eb="1">
      <t>ノベ</t>
    </rPh>
    <rPh sb="1" eb="2">
      <t>リン</t>
    </rPh>
    <phoneticPr fontId="1"/>
  </si>
  <si>
    <t>円</t>
    <rPh sb="0" eb="1">
      <t>エン</t>
    </rPh>
    <phoneticPr fontId="6"/>
  </si>
  <si>
    <t>　　　</t>
    <phoneticPr fontId="1"/>
  </si>
  <si>
    <t>　１　　補助金等交付決定額</t>
    <rPh sb="4" eb="8">
      <t>ホジョキントウ</t>
    </rPh>
    <rPh sb="8" eb="10">
      <t>コウフ</t>
    </rPh>
    <rPh sb="10" eb="12">
      <t>ケッテイ</t>
    </rPh>
    <rPh sb="12" eb="13">
      <t>ガク</t>
    </rPh>
    <phoneticPr fontId="6"/>
  </si>
  <si>
    <t>　２　　事業の内容</t>
    <rPh sb="4" eb="6">
      <t>ジギョウ</t>
    </rPh>
    <rPh sb="7" eb="9">
      <t>ナイヨウ</t>
    </rPh>
    <phoneticPr fontId="6"/>
  </si>
  <si>
    <t>　３　　事業完了日</t>
    <rPh sb="4" eb="6">
      <t>ジギョウ</t>
    </rPh>
    <rPh sb="6" eb="8">
      <t>カンリョウ</t>
    </rPh>
    <rPh sb="8" eb="9">
      <t>ヒ</t>
    </rPh>
    <phoneticPr fontId="6"/>
  </si>
  <si>
    <t>　４　事業に要した経費及び対象経費</t>
    <rPh sb="3" eb="5">
      <t>ジギョウ</t>
    </rPh>
    <rPh sb="6" eb="7">
      <t>ヨウ</t>
    </rPh>
    <rPh sb="9" eb="11">
      <t>ケイヒ</t>
    </rPh>
    <rPh sb="11" eb="12">
      <t>オヨ</t>
    </rPh>
    <rPh sb="13" eb="15">
      <t>タイショウ</t>
    </rPh>
    <rPh sb="15" eb="17">
      <t>ケイヒ</t>
    </rPh>
    <phoneticPr fontId="6"/>
  </si>
  <si>
    <t>円　　（</t>
    <rPh sb="0" eb="1">
      <t>エン</t>
    </rPh>
    <phoneticPr fontId="6"/>
  </si>
  <si>
    <t>円）</t>
    <rPh sb="0" eb="1">
      <t>エン</t>
    </rPh>
    <phoneticPr fontId="6"/>
  </si>
  <si>
    <t>イ　所有者から対象とする森林での施業について、異議の申立て及び施業方法について説明の請</t>
    <rPh sb="16" eb="18">
      <t>セギョウ</t>
    </rPh>
    <rPh sb="31" eb="33">
      <t>セギョウ</t>
    </rPh>
    <phoneticPr fontId="1"/>
  </si>
  <si>
    <t>求があった場合は、誠意をもって対処すること。</t>
    <phoneticPr fontId="1"/>
  </si>
  <si>
    <t>第７条　事業実施中及び完了後、天災、火災その他事業者の責に帰さない事由により、対象とする森林に</t>
    <phoneticPr fontId="1"/>
  </si>
  <si>
    <t>生じた損害並びに第三者に生じた損害については、事業者は、その責任を負わない。</t>
    <phoneticPr fontId="1"/>
  </si>
  <si>
    <t>第８条　所有者は、対象とする森林を第三者に譲渡若しくは所有者が死亡した場合、又は新たな権利を設</t>
    <phoneticPr fontId="1"/>
  </si>
  <si>
    <t>定した場合は、当該者に対しこの協定の継承を行うものとする。</t>
    <phoneticPr fontId="1"/>
  </si>
  <si>
    <t>２　所有者又は事業者は、協定の期間中に氏名及び住所に変更があった場合は、速やかにこれを互いに</t>
    <rPh sb="43" eb="44">
      <t>タガ</t>
    </rPh>
    <phoneticPr fontId="1"/>
  </si>
  <si>
    <t>書面で通知するものとする。</t>
    <phoneticPr fontId="1"/>
  </si>
  <si>
    <t>（２）火災、天災その他当事者の責に帰さない事由により対象森林の全部又は一部が滅失したとき。</t>
    <phoneticPr fontId="1"/>
  </si>
  <si>
    <t>１：○○○○</t>
    <phoneticPr fontId="1"/>
  </si>
  <si>
    <t>代表者住所</t>
    <rPh sb="0" eb="3">
      <t>ダイヒョウシャ</t>
    </rPh>
    <rPh sb="3" eb="4">
      <t>ジュウ</t>
    </rPh>
    <rPh sb="4" eb="5">
      <t>ショ</t>
    </rPh>
    <phoneticPr fontId="6"/>
  </si>
  <si>
    <t>代表者氏名</t>
    <rPh sb="0" eb="3">
      <t>ダイヒョウシャ</t>
    </rPh>
    <rPh sb="3" eb="4">
      <t>ウジ</t>
    </rPh>
    <rPh sb="4" eb="5">
      <t>メイ</t>
    </rPh>
    <phoneticPr fontId="6"/>
  </si>
  <si>
    <t>団　体　名</t>
    <rPh sb="0" eb="1">
      <t>ダン</t>
    </rPh>
    <rPh sb="2" eb="3">
      <t>カラダ</t>
    </rPh>
    <rPh sb="4" eb="5">
      <t>メイ</t>
    </rPh>
    <phoneticPr fontId="1"/>
  </si>
  <si>
    <t>集約化事業</t>
    <rPh sb="0" eb="3">
      <t>シュウヤクカ</t>
    </rPh>
    <phoneticPr fontId="1"/>
  </si>
  <si>
    <t>技術研鑽研修事業</t>
    <rPh sb="0" eb="2">
      <t>ギジュツ</t>
    </rPh>
    <rPh sb="2" eb="4">
      <t>ケンサン</t>
    </rPh>
    <rPh sb="4" eb="6">
      <t>ケンシュウ</t>
    </rPh>
    <phoneticPr fontId="1"/>
  </si>
  <si>
    <t>条件整備事業</t>
    <rPh sb="0" eb="2">
      <t>ジョウケン</t>
    </rPh>
    <rPh sb="2" eb="4">
      <t>セイビ</t>
    </rPh>
    <phoneticPr fontId="1"/>
  </si>
  <si>
    <t>搬出間伐事業</t>
    <rPh sb="0" eb="2">
      <t>ハンシュツ</t>
    </rPh>
    <rPh sb="2" eb="4">
      <t>カンバツ</t>
    </rPh>
    <phoneticPr fontId="1"/>
  </si>
  <si>
    <t>集約化事業</t>
    <rPh sb="0" eb="1">
      <t>シュウ</t>
    </rPh>
    <rPh sb="1" eb="2">
      <t>ヤク</t>
    </rPh>
    <rPh sb="2" eb="3">
      <t>カ</t>
    </rPh>
    <phoneticPr fontId="1"/>
  </si>
  <si>
    <t>条件整備事業
上：作業道開設延長
下：路側工設置面積</t>
    <rPh sb="0" eb="2">
      <t>ジョウケン</t>
    </rPh>
    <rPh sb="2" eb="4">
      <t>セイビ</t>
    </rPh>
    <rPh sb="7" eb="8">
      <t>ジョウ</t>
    </rPh>
    <rPh sb="9" eb="11">
      <t>サギョウ</t>
    </rPh>
    <rPh sb="11" eb="12">
      <t>ドウ</t>
    </rPh>
    <rPh sb="12" eb="14">
      <t>カイセツ</t>
    </rPh>
    <rPh sb="14" eb="16">
      <t>エンチョウ</t>
    </rPh>
    <rPh sb="17" eb="18">
      <t>シタ</t>
    </rPh>
    <rPh sb="19" eb="21">
      <t>ロソク</t>
    </rPh>
    <rPh sb="21" eb="22">
      <t>コウ</t>
    </rPh>
    <rPh sb="22" eb="24">
      <t>セッチ</t>
    </rPh>
    <rPh sb="24" eb="26">
      <t>メンセキ</t>
    </rPh>
    <phoneticPr fontId="1"/>
  </si>
  <si>
    <t>㊞</t>
  </si>
  <si>
    <t>補助事業中止・変更承認申請書</t>
    <rPh sb="0" eb="2">
      <t>ホジョ</t>
    </rPh>
    <rPh sb="2" eb="4">
      <t>ジギョウ</t>
    </rPh>
    <rPh sb="4" eb="6">
      <t>チュウシ</t>
    </rPh>
    <rPh sb="7" eb="9">
      <t>ヘンコウ</t>
    </rPh>
    <rPh sb="9" eb="11">
      <t>ショウニン</t>
    </rPh>
    <rPh sb="11" eb="14">
      <t>シンセイショ</t>
    </rPh>
    <phoneticPr fontId="6"/>
  </si>
  <si>
    <t>事業の名称</t>
    <rPh sb="0" eb="2">
      <t>ジギョウ</t>
    </rPh>
    <rPh sb="3" eb="5">
      <t>メイショウ</t>
    </rPh>
    <phoneticPr fontId="1"/>
  </si>
  <si>
    <t>決定事項</t>
    <rPh sb="0" eb="2">
      <t>ケッテイ</t>
    </rPh>
    <rPh sb="2" eb="4">
      <t>ジコウ</t>
    </rPh>
    <phoneticPr fontId="1"/>
  </si>
  <si>
    <t>変更事項</t>
    <rPh sb="0" eb="2">
      <t>ヘンコウ</t>
    </rPh>
    <rPh sb="2" eb="4">
      <t>ジコウ</t>
    </rPh>
    <phoneticPr fontId="1"/>
  </si>
  <si>
    <t>全体事業計画</t>
    <rPh sb="0" eb="2">
      <t>ゼンタイ</t>
    </rPh>
    <rPh sb="2" eb="4">
      <t>ジギョウ</t>
    </rPh>
    <rPh sb="4" eb="6">
      <t>ケイカク</t>
    </rPh>
    <phoneticPr fontId="1"/>
  </si>
  <si>
    <t>事業完了予定年月日</t>
    <rPh sb="0" eb="2">
      <t>ジギョウ</t>
    </rPh>
    <rPh sb="2" eb="4">
      <t>カンリョウ</t>
    </rPh>
    <rPh sb="4" eb="6">
      <t>ヨテイ</t>
    </rPh>
    <rPh sb="6" eb="9">
      <t>ネンガッピ</t>
    </rPh>
    <phoneticPr fontId="1"/>
  </si>
  <si>
    <t>補助対象経費</t>
    <rPh sb="0" eb="2">
      <t>ホジョ</t>
    </rPh>
    <rPh sb="2" eb="4">
      <t>タイショウ</t>
    </rPh>
    <rPh sb="4" eb="6">
      <t>ケイヒ</t>
    </rPh>
    <phoneticPr fontId="1"/>
  </si>
  <si>
    <t>搬出間伐事業</t>
  </si>
  <si>
    <t>事業費の変更</t>
    <rPh sb="0" eb="3">
      <t>ジギョウヒ</t>
    </rPh>
    <rPh sb="4" eb="6">
      <t>ヘンコウ</t>
    </rPh>
    <phoneticPr fontId="1"/>
  </si>
  <si>
    <t>変更の理由</t>
    <rPh sb="0" eb="2">
      <t>ヘンコウ</t>
    </rPh>
    <rPh sb="3" eb="5">
      <t>リユウ</t>
    </rPh>
    <phoneticPr fontId="1"/>
  </si>
  <si>
    <t>備考　全体事業計画図の変更については変更前後が分かる縮尺の記載した図面を、団体の構成員の変更については様式第３号を添付し、変更前（下段）と変更後（上段）を記載したものを別添すること。</t>
    <rPh sb="0" eb="2">
      <t>ビコウ</t>
    </rPh>
    <rPh sb="3" eb="5">
      <t>ゼンタイ</t>
    </rPh>
    <rPh sb="5" eb="7">
      <t>ジギョウ</t>
    </rPh>
    <rPh sb="7" eb="9">
      <t>ケイカク</t>
    </rPh>
    <rPh sb="9" eb="10">
      <t>ズ</t>
    </rPh>
    <rPh sb="11" eb="13">
      <t>ヘンコウ</t>
    </rPh>
    <rPh sb="18" eb="20">
      <t>ヘンコウ</t>
    </rPh>
    <rPh sb="20" eb="22">
      <t>ゼンゴ</t>
    </rPh>
    <rPh sb="23" eb="24">
      <t>ワ</t>
    </rPh>
    <rPh sb="26" eb="28">
      <t>シュクシャク</t>
    </rPh>
    <rPh sb="29" eb="31">
      <t>キサイ</t>
    </rPh>
    <rPh sb="33" eb="35">
      <t>ズメン</t>
    </rPh>
    <rPh sb="37" eb="39">
      <t>ダンタイ</t>
    </rPh>
    <rPh sb="40" eb="43">
      <t>コウセイイン</t>
    </rPh>
    <rPh sb="44" eb="46">
      <t>ヘンコウ</t>
    </rPh>
    <rPh sb="51" eb="53">
      <t>ヨウシキ</t>
    </rPh>
    <rPh sb="53" eb="54">
      <t>ダイ</t>
    </rPh>
    <rPh sb="55" eb="56">
      <t>ゴウ</t>
    </rPh>
    <rPh sb="57" eb="59">
      <t>テンプ</t>
    </rPh>
    <rPh sb="61" eb="63">
      <t>ヘンコウ</t>
    </rPh>
    <rPh sb="63" eb="64">
      <t>マエ</t>
    </rPh>
    <rPh sb="65" eb="67">
      <t>カダン</t>
    </rPh>
    <rPh sb="69" eb="71">
      <t>ヘンコウ</t>
    </rPh>
    <rPh sb="71" eb="72">
      <t>ゴ</t>
    </rPh>
    <rPh sb="73" eb="75">
      <t>ジョウダン</t>
    </rPh>
    <rPh sb="77" eb="79">
      <t>キサイ</t>
    </rPh>
    <rPh sb="84" eb="86">
      <t>ベッテン</t>
    </rPh>
    <phoneticPr fontId="6"/>
  </si>
  <si>
    <t>団 体 構 成 員 一 覧</t>
    <phoneticPr fontId="1"/>
  </si>
  <si>
    <t>補助対象事業名</t>
    <rPh sb="0" eb="2">
      <t>ホジョ</t>
    </rPh>
    <rPh sb="2" eb="4">
      <t>タイショウ</t>
    </rPh>
    <rPh sb="4" eb="6">
      <t>ジギョウ</t>
    </rPh>
    <rPh sb="6" eb="7">
      <t>メイ</t>
    </rPh>
    <phoneticPr fontId="6"/>
  </si>
  <si>
    <r>
      <t>様式第１号</t>
    </r>
    <r>
      <rPr>
        <sz val="11"/>
        <color rgb="FFFF0000"/>
        <rFont val="ＭＳ Ｐ明朝"/>
        <family val="1"/>
        <charset val="128"/>
      </rPr>
      <t>（第４条関係）</t>
    </r>
    <rPh sb="2" eb="3">
      <t>ダイ</t>
    </rPh>
    <rPh sb="4" eb="5">
      <t>ゴウ</t>
    </rPh>
    <rPh sb="6" eb="7">
      <t>ダイ</t>
    </rPh>
    <rPh sb="8" eb="9">
      <t>ジョウ</t>
    </rPh>
    <rPh sb="9" eb="11">
      <t>カンケイ</t>
    </rPh>
    <phoneticPr fontId="1"/>
  </si>
  <si>
    <t>規則様式第７号（第15条関係）</t>
    <rPh sb="0" eb="2">
      <t>キソク</t>
    </rPh>
    <rPh sb="2" eb="4">
      <t>ヨウシキ</t>
    </rPh>
    <rPh sb="4" eb="5">
      <t>ダイ</t>
    </rPh>
    <rPh sb="6" eb="7">
      <t>ゴウ</t>
    </rPh>
    <rPh sb="8" eb="9">
      <t>ダイ</t>
    </rPh>
    <rPh sb="11" eb="12">
      <t>ジョウ</t>
    </rPh>
    <rPh sb="12" eb="14">
      <t>カンケイ</t>
    </rPh>
    <phoneticPr fontId="1"/>
  </si>
  <si>
    <r>
      <t>規則様式第５号（</t>
    </r>
    <r>
      <rPr>
        <sz val="11"/>
        <color rgb="FFFF0000"/>
        <rFont val="ＭＳ Ｐ明朝"/>
        <family val="1"/>
        <charset val="128"/>
      </rPr>
      <t>第12条関係</t>
    </r>
    <r>
      <rPr>
        <sz val="11"/>
        <rFont val="ＭＳ Ｐ明朝"/>
        <family val="1"/>
        <charset val="128"/>
      </rPr>
      <t>）</t>
    </r>
    <rPh sb="0" eb="2">
      <t>キソク</t>
    </rPh>
    <rPh sb="2" eb="4">
      <t>ヨウシキ</t>
    </rPh>
    <rPh sb="4" eb="5">
      <t>ダイ</t>
    </rPh>
    <rPh sb="6" eb="7">
      <t>ゴウ</t>
    </rPh>
    <rPh sb="8" eb="9">
      <t>ダイ</t>
    </rPh>
    <rPh sb="11" eb="12">
      <t>ジョウ</t>
    </rPh>
    <rPh sb="12" eb="14">
      <t>カンケイ</t>
    </rPh>
    <phoneticPr fontId="6"/>
  </si>
  <si>
    <r>
      <t>□収支計算書（様式第</t>
    </r>
    <r>
      <rPr>
        <sz val="9"/>
        <color rgb="FFFF0000"/>
        <rFont val="ＭＳ Ｐゴシック"/>
        <family val="3"/>
        <charset val="128"/>
        <scheme val="minor"/>
      </rPr>
      <t>７</t>
    </r>
    <r>
      <rPr>
        <sz val="9"/>
        <color rgb="FF000000"/>
        <rFont val="ＭＳ Ｐゴシック"/>
        <family val="3"/>
        <charset val="128"/>
        <scheme val="minor"/>
      </rPr>
      <t>号）</t>
    </r>
    <phoneticPr fontId="1"/>
  </si>
  <si>
    <r>
      <t>□</t>
    </r>
    <r>
      <rPr>
        <sz val="10"/>
        <color rgb="FFFF0000"/>
        <rFont val="ＭＳ Ｐゴシック"/>
        <family val="3"/>
        <charset val="128"/>
        <scheme val="minor"/>
      </rPr>
      <t>暴力団等でないことの誓約書</t>
    </r>
    <r>
      <rPr>
        <sz val="10"/>
        <color rgb="FF000000"/>
        <rFont val="ＭＳ Ｐゴシック"/>
        <family val="3"/>
        <charset val="128"/>
        <scheme val="minor"/>
      </rPr>
      <t>（様式第３号）</t>
    </r>
    <rPh sb="15" eb="17">
      <t>ヨウシキ</t>
    </rPh>
    <rPh sb="17" eb="18">
      <t>ダイ</t>
    </rPh>
    <rPh sb="19" eb="20">
      <t>ゴウ</t>
    </rPh>
    <phoneticPr fontId="1"/>
  </si>
  <si>
    <r>
      <rPr>
        <sz val="12"/>
        <color rgb="FFFF0000"/>
        <rFont val="ＭＳ 明朝"/>
        <family val="1"/>
        <charset val="128"/>
      </rPr>
      <t>実施</t>
    </r>
    <r>
      <rPr>
        <sz val="12"/>
        <rFont val="ＭＳ 明朝"/>
        <family val="1"/>
        <charset val="128"/>
      </rPr>
      <t>年度</t>
    </r>
    <rPh sb="0" eb="2">
      <t>ジッシ</t>
    </rPh>
    <rPh sb="2" eb="4">
      <t>ネンド</t>
    </rPh>
    <phoneticPr fontId="1"/>
  </si>
  <si>
    <r>
      <t>様式第</t>
    </r>
    <r>
      <rPr>
        <sz val="11"/>
        <color rgb="FFFF0000"/>
        <rFont val="ＭＳ Ｐ明朝"/>
        <family val="1"/>
        <charset val="128"/>
      </rPr>
      <t>７</t>
    </r>
    <r>
      <rPr>
        <sz val="11"/>
        <rFont val="ＭＳ Ｐ明朝"/>
        <family val="1"/>
        <charset val="128"/>
      </rPr>
      <t>号</t>
    </r>
    <r>
      <rPr>
        <sz val="11"/>
        <color rgb="FFFF0000"/>
        <rFont val="ＭＳ Ｐ明朝"/>
        <family val="1"/>
        <charset val="128"/>
      </rPr>
      <t>（第10条関係）</t>
    </r>
    <rPh sb="2" eb="3">
      <t>ダイ</t>
    </rPh>
    <rPh sb="4" eb="5">
      <t>ゴウ</t>
    </rPh>
    <rPh sb="6" eb="7">
      <t>ダイ</t>
    </rPh>
    <rPh sb="9" eb="10">
      <t>ジョウ</t>
    </rPh>
    <rPh sb="10" eb="12">
      <t>カンケイ</t>
    </rPh>
    <phoneticPr fontId="1"/>
  </si>
  <si>
    <t>規則様式第４号（第８条関係）</t>
    <rPh sb="0" eb="2">
      <t>キソク</t>
    </rPh>
    <rPh sb="2" eb="4">
      <t>ヨウシキ</t>
    </rPh>
    <rPh sb="4" eb="5">
      <t>ダイ</t>
    </rPh>
    <rPh sb="6" eb="7">
      <t>ゴウ</t>
    </rPh>
    <rPh sb="8" eb="9">
      <t>ダイ</t>
    </rPh>
    <rPh sb="10" eb="11">
      <t>ジョウ</t>
    </rPh>
    <rPh sb="11" eb="13">
      <t>カンケイ</t>
    </rPh>
    <phoneticPr fontId="1"/>
  </si>
  <si>
    <t>規則様式第１号（第３条関係）</t>
    <rPh sb="0" eb="2">
      <t>キソク</t>
    </rPh>
    <rPh sb="2" eb="4">
      <t>ヨウシキ</t>
    </rPh>
    <rPh sb="4" eb="5">
      <t>ダイ</t>
    </rPh>
    <rPh sb="6" eb="7">
      <t>ゴウ</t>
    </rPh>
    <rPh sb="8" eb="9">
      <t>ダイ</t>
    </rPh>
    <rPh sb="10" eb="11">
      <t>ジョウ</t>
    </rPh>
    <rPh sb="11" eb="13">
      <t>カンケイ</t>
    </rPh>
    <phoneticPr fontId="1"/>
  </si>
  <si>
    <t>様式第２号（第４条、第10条関係）</t>
    <rPh sb="2" eb="3">
      <t>ダイ</t>
    </rPh>
    <rPh sb="4" eb="5">
      <t>ゴウ</t>
    </rPh>
    <rPh sb="10" eb="11">
      <t>ダイ</t>
    </rPh>
    <rPh sb="13" eb="14">
      <t>ジョウ</t>
    </rPh>
    <phoneticPr fontId="1"/>
  </si>
  <si>
    <t>収 支 予 算 （計算）書</t>
    <rPh sb="9" eb="11">
      <t>ケイサン</t>
    </rPh>
    <phoneticPr fontId="1"/>
  </si>
  <si>
    <t>　当方は、延岡市への申請に当たり、下記のとおり申告し、及び誓約します。
　この申告が虚偽であり、又はこの誓約に反したことにより、当方が不利益を被ることとなっても、異議は一切申し立てません。
　また、延岡市が当方の個人情報を宮崎県警察本部及び延岡市総務部納税課に提供し、照会すること及び当該照会に関する回答として、関係する個人情報の提供を受けることについて同意します。</t>
    <phoneticPr fontId="1"/>
  </si>
  <si>
    <t>記</t>
    <phoneticPr fontId="1"/>
  </si>
  <si>
    <t>様式第３号（第４条関係）</t>
    <rPh sb="2" eb="3">
      <t>ダイ</t>
    </rPh>
    <rPh sb="4" eb="5">
      <t>ゴウ</t>
    </rPh>
    <phoneticPr fontId="1"/>
  </si>
  <si>
    <t>コミュニティ林業推進事業</t>
    <rPh sb="6" eb="8">
      <t>リンギョウ</t>
    </rPh>
    <rPh sb="8" eb="10">
      <t>スイシン</t>
    </rPh>
    <rPh sb="10" eb="12">
      <t>ジギョウ</t>
    </rPh>
    <phoneticPr fontId="1"/>
  </si>
  <si>
    <t>様式第４号（第９条関係）</t>
    <rPh sb="2" eb="3">
      <t>ダイ</t>
    </rPh>
    <rPh sb="4" eb="5">
      <t>ゴウ</t>
    </rPh>
    <phoneticPr fontId="6"/>
  </si>
  <si>
    <t>別表第３に規定する書類</t>
    <rPh sb="0" eb="2">
      <t>ベッピョウ</t>
    </rPh>
    <rPh sb="2" eb="3">
      <t>ダイ</t>
    </rPh>
    <rPh sb="5" eb="7">
      <t>キテイ</t>
    </rPh>
    <rPh sb="9" eb="11">
      <t>ショルイ</t>
    </rPh>
    <phoneticPr fontId="6"/>
  </si>
  <si>
    <t>様式第６号（第９条、別表第３関係）</t>
    <rPh sb="2" eb="3">
      <t>ダイ</t>
    </rPh>
    <rPh sb="4" eb="5">
      <t>ゴウ</t>
    </rPh>
    <rPh sb="6" eb="7">
      <t>ダイ</t>
    </rPh>
    <rPh sb="8" eb="9">
      <t>ジョウ</t>
    </rPh>
    <rPh sb="10" eb="12">
      <t>ベッピョウ</t>
    </rPh>
    <rPh sb="12" eb="13">
      <t>ダイ</t>
    </rPh>
    <rPh sb="14" eb="16">
      <t>カンケイ</t>
    </rPh>
    <phoneticPr fontId="1"/>
  </si>
  <si>
    <t>様式第５号（第９条、別表第３関係）</t>
    <rPh sb="2" eb="3">
      <t>ダイ</t>
    </rPh>
    <rPh sb="4" eb="5">
      <t>ゴウ</t>
    </rPh>
    <rPh sb="6" eb="7">
      <t>ダイ</t>
    </rPh>
    <rPh sb="8" eb="9">
      <t>ジョウ</t>
    </rPh>
    <rPh sb="10" eb="12">
      <t>ベッピョウ</t>
    </rPh>
    <rPh sb="12" eb="13">
      <t>ダイ</t>
    </rPh>
    <rPh sb="14" eb="16">
      <t>カンケイ</t>
    </rPh>
    <phoneticPr fontId="1"/>
  </si>
  <si>
    <t>(1)　当方の構成員は、暴力団関係者（延岡市暴力団排除条例（平成23年条例第22号。以下「条例」という。）第２条第３号に規定する暴力団関係者をいう。）ではありません。また、将来においても同様です。
(2)　当方は、暴力団（条例第２条第１号に規定する暴力団をいう。以下同じ。）又は暴力団関係者が経営し、又は経営に実質的に関与していません。また、将来においても同様です。
(3)　当方の役員等は、自己、当方若しくは第三者の不正の利益を図る目的又は第三者に損害を加える目的をもって、暴力団又は暴力団員（条例第２条第２号に規定する暴力団員をいう。以下同じ。）を利用していません。また、将来においても同様です。
(4)　当方の役員等は、暴力団又は暴力団員に対して資金等を供給し、又は便宜を供与するなど、暴力団の維持、運営に協力し、又は関与していません。また、将来においても同様です。
(5)　当方の役員等は、暴力団又は暴力団員と社会的に非難されるべき関係を有していません。また、将来においても同様です。
(6)　我々は森林関連法令の違反及び不適切な行為を行わないことを誓約します。
(7)　また、我々は延岡市税条例（平成４年条例第35号。）第３条に規定する市税の滞納がある者ではありません。</t>
    <phoneticPr fontId="1"/>
  </si>
  <si>
    <r>
      <rPr>
        <sz val="8"/>
        <color theme="1"/>
        <rFont val="ＭＳ 明朝"/>
        <family val="1"/>
        <charset val="128"/>
      </rPr>
      <t>ふ　り　が　な</t>
    </r>
    <r>
      <rPr>
        <sz val="9"/>
        <color theme="1"/>
        <rFont val="ＭＳ 明朝"/>
        <family val="1"/>
        <charset val="128"/>
      </rPr>
      <t xml:space="preserve">
</t>
    </r>
    <r>
      <rPr>
        <sz val="11"/>
        <color theme="1"/>
        <rFont val="ＭＳ 明朝"/>
        <family val="1"/>
        <charset val="128"/>
      </rPr>
      <t>氏　　　　名</t>
    </r>
    <rPh sb="8" eb="9">
      <t>ウジ</t>
    </rPh>
    <rPh sb="13" eb="14">
      <t>メイ</t>
    </rPh>
    <phoneticPr fontId="1"/>
  </si>
  <si>
    <t>誓　約　書</t>
    <rPh sb="0" eb="1">
      <t>チカイ</t>
    </rPh>
    <rPh sb="2" eb="3">
      <t>ヤク</t>
    </rPh>
    <rPh sb="4" eb="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</si>
</sst>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411]ggge&quot;年&quot;m&quot;月&quot;d&quot;日&quot;;@"/>
    <numFmt numFmtId="178" formatCode="#,##0_ &quot;円&quot;"/>
    <numFmt numFmtId="179" formatCode="#,##0.0;[Red]\-#,##0.0"/>
    <numFmt numFmtId="180" formatCode="#,##0.0_ "/>
    <numFmt numFmtId="181" formatCode="#,###&quot;件&quot;"/>
    <numFmt numFmtId="182" formatCode="0.0"/>
    <numFmt numFmtId="183" formatCode="#,###&quot;円&quot;"/>
    <numFmt numFmtId="184" formatCode="#,###&quot;本&quot;"/>
    <numFmt numFmtId="185" formatCode="#,###&quot;㎝&quot;"/>
    <numFmt numFmtId="186" formatCode="0.0&quot;ｍ&quot;"/>
    <numFmt numFmtId="187" formatCode="#,###&quot;ℓ&quot;"/>
    <numFmt numFmtId="188" formatCode="##,###.#&quot;㎡&quot;"/>
  </numFmts>
  <fonts count="4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name val="ＭＳ Ｐ明朝"/>
      <family val="1"/>
      <charset val="128"/>
    </font>
    <font>
      <sz val="11"/>
      <name val="ＭＳ 明朝"/>
      <family val="1"/>
      <charset val="128"/>
    </font>
    <font>
      <sz val="12"/>
      <name val="ＭＳ Ｐ明朝"/>
      <family val="1"/>
      <charset val="128"/>
    </font>
    <font>
      <sz val="6"/>
      <name val="ＭＳ Ｐゴシック"/>
      <family val="3"/>
      <charset val="128"/>
    </font>
    <font>
      <sz val="11"/>
      <name val="ＭＳ Ｐゴシック"/>
      <family val="3"/>
      <charset val="128"/>
    </font>
    <font>
      <sz val="11"/>
      <name val="ＭＳ Ｐ明朝"/>
      <family val="1"/>
      <charset val="128"/>
    </font>
    <font>
      <sz val="12"/>
      <name val="ＭＳ Ｐゴシック"/>
      <family val="3"/>
      <charset val="128"/>
    </font>
    <font>
      <sz val="12"/>
      <name val="ＭＳ 明朝"/>
      <family val="1"/>
      <charset val="128"/>
    </font>
    <font>
      <sz val="10"/>
      <name val="ＭＳ 明朝"/>
      <family val="1"/>
      <charset val="128"/>
    </font>
    <font>
      <sz val="13"/>
      <name val="ＭＳ 明朝"/>
      <family val="1"/>
      <charset val="128"/>
    </font>
    <font>
      <sz val="11"/>
      <color indexed="8"/>
      <name val="ＭＳ Ｐゴシック"/>
      <family val="3"/>
      <charset val="128"/>
    </font>
    <font>
      <sz val="11"/>
      <color theme="1"/>
      <name val="ＭＳ Ｐゴシック"/>
      <family val="3"/>
      <charset val="128"/>
      <scheme val="minor"/>
    </font>
    <font>
      <u/>
      <sz val="14"/>
      <name val="ＭＳ Ｐ明朝"/>
      <family val="1"/>
      <charset val="128"/>
    </font>
    <font>
      <sz val="11"/>
      <color theme="1"/>
      <name val="ＭＳ Ｐ明朝"/>
      <family val="1"/>
      <charset val="128"/>
    </font>
    <font>
      <sz val="12"/>
      <color theme="1"/>
      <name val="ＭＳ Ｐ明朝"/>
      <family val="1"/>
      <charset val="128"/>
    </font>
    <font>
      <sz val="9"/>
      <name val="ＭＳ Ｐ明朝"/>
      <family val="1"/>
      <charset val="128"/>
    </font>
    <font>
      <sz val="12"/>
      <color theme="1"/>
      <name val="ＭＳ 明朝"/>
      <family val="1"/>
      <charset val="128"/>
    </font>
    <font>
      <sz val="11"/>
      <color theme="1"/>
      <name val="ＭＳ 明朝"/>
      <family val="1"/>
      <charset val="128"/>
    </font>
    <font>
      <sz val="18"/>
      <color theme="1"/>
      <name val="ＭＳ 明朝"/>
      <family val="1"/>
      <charset val="128"/>
    </font>
    <font>
      <sz val="9"/>
      <color rgb="FF000000"/>
      <name val="ＭＳ Ｐゴシック"/>
      <family val="3"/>
      <charset val="128"/>
      <scheme val="minor"/>
    </font>
    <font>
      <sz val="18"/>
      <color rgb="FF000000"/>
      <name val="ＭＳ Ｐゴシック"/>
      <family val="3"/>
      <charset val="128"/>
      <scheme val="minor"/>
    </font>
    <font>
      <sz val="11"/>
      <color rgb="FFFF0000"/>
      <name val="ＭＳ Ｐ明朝"/>
      <family val="1"/>
      <charset val="128"/>
    </font>
    <font>
      <sz val="9"/>
      <color theme="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color rgb="FF000000"/>
      <name val="ＭＳ Ｐゴシック"/>
      <family val="3"/>
      <charset val="128"/>
      <scheme val="minor"/>
    </font>
    <font>
      <sz val="10"/>
      <color rgb="FF000000"/>
      <name val="ＭＳ Ｐゴシック"/>
      <family val="2"/>
      <charset val="128"/>
      <scheme val="minor"/>
    </font>
    <font>
      <sz val="9"/>
      <color indexed="81"/>
      <name val="MS P ゴシック"/>
      <family val="3"/>
      <charset val="128"/>
    </font>
    <font>
      <b/>
      <sz val="9"/>
      <color indexed="81"/>
      <name val="MS P ゴシック"/>
      <family val="3"/>
      <charset val="128"/>
    </font>
    <font>
      <b/>
      <sz val="11"/>
      <color theme="1"/>
      <name val="ＭＳ Ｐゴシック"/>
      <family val="3"/>
      <charset val="128"/>
      <scheme val="minor"/>
    </font>
    <font>
      <sz val="10.5"/>
      <color theme="1"/>
      <name val="ＭＳ Ｐ明朝"/>
      <family val="1"/>
      <charset val="128"/>
    </font>
    <font>
      <sz val="10"/>
      <color theme="1"/>
      <name val="ＭＳ Ｐ明朝"/>
      <family val="1"/>
      <charset val="128"/>
    </font>
    <font>
      <sz val="9"/>
      <color rgb="FFFF0000"/>
      <name val="ＭＳ Ｐゴシック"/>
      <family val="3"/>
      <charset val="128"/>
      <scheme val="minor"/>
    </font>
    <font>
      <sz val="10"/>
      <color rgb="FFFF0000"/>
      <name val="ＭＳ Ｐゴシック"/>
      <family val="3"/>
      <charset val="128"/>
      <scheme val="minor"/>
    </font>
    <font>
      <sz val="12"/>
      <color rgb="FFFF0000"/>
      <name val="ＭＳ 明朝"/>
      <family val="1"/>
      <charset val="128"/>
    </font>
    <font>
      <sz val="13"/>
      <color theme="1"/>
      <name val="ＭＳ 明朝"/>
      <family val="1"/>
      <charset val="128"/>
    </font>
    <font>
      <sz val="8"/>
      <color theme="1"/>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00FFFF"/>
        <bgColor indexed="64"/>
      </patternFill>
    </fill>
    <fill>
      <patternFill patternType="solid">
        <fgColor rgb="FFFFC000"/>
        <bgColor indexed="64"/>
      </patternFill>
    </fill>
  </fills>
  <borders count="9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dotted">
        <color auto="1"/>
      </right>
      <top style="thin">
        <color auto="1"/>
      </top>
      <bottom style="dotted">
        <color auto="1"/>
      </bottom>
      <diagonal/>
    </border>
    <border>
      <left/>
      <right style="dotted">
        <color indexed="64"/>
      </right>
      <top style="dotted">
        <color indexed="64"/>
      </top>
      <bottom style="thin">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dotted">
        <color auto="1"/>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ashed">
        <color indexed="64"/>
      </bottom>
      <diagonal/>
    </border>
    <border>
      <left/>
      <right/>
      <top style="dotted">
        <color indexed="64"/>
      </top>
      <bottom style="dashed">
        <color indexed="64"/>
      </bottom>
      <diagonal/>
    </border>
    <border>
      <left/>
      <right/>
      <top style="thin">
        <color auto="1"/>
      </top>
      <bottom style="dotted">
        <color auto="1"/>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top style="dashed">
        <color indexed="64"/>
      </top>
      <bottom/>
      <diagonal/>
    </border>
    <border>
      <left/>
      <right style="thin">
        <color indexed="64"/>
      </right>
      <top style="dashed">
        <color indexed="64"/>
      </top>
      <bottom/>
      <diagonal/>
    </border>
    <border>
      <left/>
      <right/>
      <top/>
      <bottom style="dashed">
        <color indexed="64"/>
      </bottom>
      <diagonal/>
    </border>
    <border>
      <left/>
      <right style="thin">
        <color indexed="64"/>
      </right>
      <top/>
      <bottom style="dashed">
        <color indexed="64"/>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top style="dotted">
        <color indexed="64"/>
      </top>
      <bottom/>
      <diagonal/>
    </border>
    <border>
      <left style="dotted">
        <color indexed="64"/>
      </left>
      <right/>
      <top style="dotted">
        <color indexed="64"/>
      </top>
      <bottom/>
      <diagonal/>
    </border>
    <border>
      <left style="dotted">
        <color indexed="64"/>
      </left>
      <right style="dotted">
        <color indexed="64"/>
      </right>
      <top style="dotted">
        <color indexed="64"/>
      </top>
      <bottom/>
      <diagonal/>
    </border>
    <border>
      <left style="thin">
        <color indexed="64"/>
      </left>
      <right style="thin">
        <color indexed="64"/>
      </right>
      <top style="dotted">
        <color indexed="64"/>
      </top>
      <bottom/>
      <diagonal/>
    </border>
    <border>
      <left style="dotted">
        <color indexed="64"/>
      </left>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diagonalUp="1">
      <left style="thin">
        <color auto="1"/>
      </left>
      <right style="dotted">
        <color auto="1"/>
      </right>
      <top style="dotted">
        <color auto="1"/>
      </top>
      <bottom style="dotted">
        <color auto="1"/>
      </bottom>
      <diagonal style="dotted">
        <color auto="1"/>
      </diagonal>
    </border>
    <border diagonalUp="1">
      <left style="dotted">
        <color auto="1"/>
      </left>
      <right style="dotted">
        <color auto="1"/>
      </right>
      <top style="dotted">
        <color auto="1"/>
      </top>
      <bottom style="dotted">
        <color auto="1"/>
      </bottom>
      <diagonal style="dotted">
        <color auto="1"/>
      </diagonal>
    </border>
    <border diagonalUp="1">
      <left style="dotted">
        <color auto="1"/>
      </left>
      <right style="thin">
        <color indexed="64"/>
      </right>
      <top style="dotted">
        <color auto="1"/>
      </top>
      <bottom style="dotted">
        <color auto="1"/>
      </bottom>
      <diagonal style="dotted">
        <color auto="1"/>
      </diagonal>
    </border>
    <border diagonalUp="1">
      <left style="thin">
        <color auto="1"/>
      </left>
      <right/>
      <top style="dotted">
        <color auto="1"/>
      </top>
      <bottom/>
      <diagonal style="dotted">
        <color auto="1"/>
      </diagonal>
    </border>
    <border diagonalUp="1">
      <left style="thin">
        <color auto="1"/>
      </left>
      <right/>
      <top/>
      <bottom style="dotted">
        <color auto="1"/>
      </bottom>
      <diagonal style="dotted">
        <color auto="1"/>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diagonalUp="1">
      <left/>
      <right/>
      <top style="dotted">
        <color auto="1"/>
      </top>
      <bottom/>
      <diagonal style="dotted">
        <color auto="1"/>
      </diagonal>
    </border>
    <border diagonalUp="1">
      <left/>
      <right style="thin">
        <color indexed="64"/>
      </right>
      <top style="dotted">
        <color auto="1"/>
      </top>
      <bottom/>
      <diagonal style="dotted">
        <color auto="1"/>
      </diagonal>
    </border>
    <border diagonalUp="1">
      <left/>
      <right/>
      <top/>
      <bottom style="dotted">
        <color auto="1"/>
      </bottom>
      <diagonal style="dotted">
        <color auto="1"/>
      </diagonal>
    </border>
    <border diagonalUp="1">
      <left/>
      <right style="thin">
        <color indexed="64"/>
      </right>
      <top/>
      <bottom style="dotted">
        <color auto="1"/>
      </bottom>
      <diagonal style="dotted">
        <color auto="1"/>
      </diagonal>
    </border>
    <border>
      <left style="thin">
        <color indexed="64"/>
      </left>
      <right/>
      <top style="double">
        <color indexed="64"/>
      </top>
      <bottom/>
      <diagonal/>
    </border>
    <border>
      <left/>
      <right style="dotted">
        <color indexed="64"/>
      </right>
      <top style="double">
        <color indexed="64"/>
      </top>
      <bottom/>
      <diagonal/>
    </border>
    <border>
      <left/>
      <right style="thin">
        <color indexed="64"/>
      </right>
      <top style="double">
        <color indexed="64"/>
      </top>
      <bottom/>
      <diagonal/>
    </border>
  </borders>
  <cellStyleXfs count="46">
    <xf numFmtId="0" fontId="0" fillId="0" borderId="0">
      <alignment vertical="center"/>
    </xf>
    <xf numFmtId="38" fontId="2" fillId="0" borderId="0" applyFont="0" applyFill="0" applyBorder="0" applyAlignment="0" applyProtection="0">
      <alignment vertical="center"/>
    </xf>
    <xf numFmtId="176" fontId="4" fillId="0" borderId="0">
      <alignment vertical="center"/>
    </xf>
    <xf numFmtId="0" fontId="7" fillId="0" borderId="0">
      <alignment vertical="center"/>
    </xf>
    <xf numFmtId="0" fontId="9" fillId="0" borderId="0">
      <alignment vertical="center"/>
    </xf>
    <xf numFmtId="38" fontId="9" fillId="0" borderId="0" applyFont="0" applyFill="0" applyBorder="0" applyAlignment="0" applyProtection="0">
      <alignment vertical="center"/>
    </xf>
    <xf numFmtId="38" fontId="7" fillId="0" borderId="0" applyFont="0" applyFill="0" applyBorder="0" applyAlignment="0" applyProtection="0">
      <alignment vertical="center"/>
    </xf>
    <xf numFmtId="38" fontId="13" fillId="0" borderId="0" applyFont="0" applyFill="0" applyBorder="0" applyAlignment="0" applyProtection="0">
      <alignment vertical="center"/>
    </xf>
    <xf numFmtId="0" fontId="14" fillId="0" borderId="0">
      <alignment vertical="center"/>
    </xf>
    <xf numFmtId="9" fontId="9"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38" fontId="13" fillId="0" borderId="0" applyFont="0" applyFill="0" applyBorder="0" applyAlignment="0" applyProtection="0">
      <alignment vertical="center"/>
    </xf>
    <xf numFmtId="38" fontId="10" fillId="0" borderId="0" applyFont="0" applyFill="0" applyBorder="0" applyAlignment="0" applyProtection="0">
      <alignment vertical="center"/>
    </xf>
    <xf numFmtId="38" fontId="13" fillId="0" borderId="0" applyFont="0" applyFill="0" applyBorder="0" applyAlignment="0" applyProtection="0">
      <alignment vertical="center"/>
    </xf>
    <xf numFmtId="38" fontId="7" fillId="0" borderId="0" applyFont="0" applyFill="0" applyBorder="0" applyAlignment="0" applyProtection="0">
      <alignment vertical="center"/>
    </xf>
    <xf numFmtId="38" fontId="13"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10" fillId="0" borderId="0">
      <alignment vertical="center"/>
    </xf>
    <xf numFmtId="0" fontId="7" fillId="0" borderId="0"/>
    <xf numFmtId="0" fontId="7" fillId="0" borderId="0"/>
    <xf numFmtId="0" fontId="7" fillId="0" borderId="0"/>
    <xf numFmtId="0" fontId="9" fillId="0" borderId="0">
      <alignment vertical="center"/>
    </xf>
    <xf numFmtId="0" fontId="7"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alignment vertical="center"/>
    </xf>
    <xf numFmtId="0" fontId="7" fillId="0" borderId="0">
      <alignment vertical="center"/>
    </xf>
    <xf numFmtId="0" fontId="7" fillId="0" borderId="0"/>
    <xf numFmtId="0" fontId="13" fillId="0" borderId="0">
      <alignment vertical="center"/>
    </xf>
    <xf numFmtId="0" fontId="7" fillId="0" borderId="0"/>
    <xf numFmtId="0" fontId="7" fillId="0" borderId="0">
      <alignment vertical="center"/>
    </xf>
    <xf numFmtId="0" fontId="7" fillId="0" borderId="0"/>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9" fontId="2" fillId="0" borderId="0" applyFont="0" applyFill="0" applyBorder="0" applyAlignment="0" applyProtection="0">
      <alignment vertical="center"/>
    </xf>
  </cellStyleXfs>
  <cellXfs count="733">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3" fillId="0" borderId="0" xfId="0" applyFont="1" applyFill="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4" xfId="0" applyFont="1" applyFill="1" applyBorder="1">
      <alignment vertical="center"/>
    </xf>
    <xf numFmtId="0" fontId="3" fillId="0" borderId="0" xfId="0" applyFont="1" applyFill="1" applyBorder="1">
      <alignment vertical="center"/>
    </xf>
    <xf numFmtId="0" fontId="3" fillId="0" borderId="5" xfId="0" applyFont="1" applyFill="1" applyBorder="1">
      <alignment vertical="center"/>
    </xf>
    <xf numFmtId="176" fontId="3" fillId="0" borderId="4" xfId="2" applyFont="1" applyFill="1" applyBorder="1">
      <alignment vertical="center"/>
    </xf>
    <xf numFmtId="176" fontId="3" fillId="0" borderId="0" xfId="2" applyFont="1" applyFill="1" applyBorder="1">
      <alignment vertical="center"/>
    </xf>
    <xf numFmtId="177" fontId="3" fillId="0" borderId="0" xfId="2" quotePrefix="1" applyNumberFormat="1" applyFont="1" applyFill="1" applyBorder="1" applyAlignment="1">
      <alignment vertical="center"/>
    </xf>
    <xf numFmtId="178" fontId="3" fillId="0" borderId="0" xfId="2" applyNumberFormat="1" applyFont="1" applyFill="1" applyBorder="1" applyAlignment="1">
      <alignment vertical="center"/>
    </xf>
    <xf numFmtId="0" fontId="8" fillId="0" borderId="1" xfId="0" applyFont="1" applyFill="1" applyBorder="1">
      <alignment vertical="center"/>
    </xf>
    <xf numFmtId="0" fontId="4" fillId="0" borderId="0" xfId="4" applyFont="1" applyFill="1">
      <alignment vertical="center"/>
    </xf>
    <xf numFmtId="0" fontId="10" fillId="0" borderId="0" xfId="4" applyFont="1" applyFill="1">
      <alignment vertical="center"/>
    </xf>
    <xf numFmtId="176" fontId="10" fillId="0" borderId="0" xfId="2" applyFont="1" applyFill="1">
      <alignment vertical="center"/>
    </xf>
    <xf numFmtId="176" fontId="4" fillId="0" borderId="0" xfId="2" applyFont="1" applyFill="1">
      <alignment vertical="center"/>
    </xf>
    <xf numFmtId="176" fontId="12" fillId="0" borderId="0" xfId="2" applyFont="1" applyFill="1">
      <alignment vertical="center"/>
    </xf>
    <xf numFmtId="176" fontId="4" fillId="0" borderId="0" xfId="2" applyFont="1" applyFill="1" applyBorder="1">
      <alignment vertical="center"/>
    </xf>
    <xf numFmtId="176" fontId="4" fillId="0" borderId="8" xfId="2" applyFont="1" applyFill="1" applyBorder="1">
      <alignment vertical="center"/>
    </xf>
    <xf numFmtId="176" fontId="4" fillId="0" borderId="7" xfId="2" applyFont="1" applyFill="1" applyBorder="1">
      <alignment vertical="center"/>
    </xf>
    <xf numFmtId="0" fontId="4" fillId="0" borderId="9" xfId="4" applyFont="1" applyFill="1" applyBorder="1" applyAlignment="1">
      <alignment horizontal="right" vertical="top"/>
    </xf>
    <xf numFmtId="0" fontId="4" fillId="0" borderId="0" xfId="4" applyFont="1">
      <alignment vertical="center"/>
    </xf>
    <xf numFmtId="0" fontId="3" fillId="0" borderId="0" xfId="4" applyFont="1" applyFill="1">
      <alignment vertical="center"/>
    </xf>
    <xf numFmtId="0" fontId="3" fillId="0" borderId="0" xfId="4" applyFont="1">
      <alignment vertical="center"/>
    </xf>
    <xf numFmtId="0" fontId="3" fillId="0" borderId="4" xfId="4" applyFont="1" applyFill="1" applyBorder="1">
      <alignment vertical="center"/>
    </xf>
    <xf numFmtId="0" fontId="3" fillId="0" borderId="0" xfId="4" applyFont="1" applyFill="1" applyBorder="1">
      <alignment vertical="center"/>
    </xf>
    <xf numFmtId="0" fontId="3" fillId="0" borderId="0" xfId="4" applyFont="1" applyFill="1" applyBorder="1" applyAlignment="1">
      <alignment horizontal="center" vertical="center"/>
    </xf>
    <xf numFmtId="0" fontId="3" fillId="0" borderId="5" xfId="4" applyFont="1" applyFill="1" applyBorder="1">
      <alignment vertical="center"/>
    </xf>
    <xf numFmtId="0" fontId="3" fillId="0" borderId="0" xfId="4" applyFont="1" applyFill="1" applyBorder="1" applyAlignment="1">
      <alignment vertical="center"/>
    </xf>
    <xf numFmtId="0" fontId="3" fillId="0" borderId="4" xfId="4" applyFont="1" applyFill="1" applyBorder="1" applyAlignment="1">
      <alignment horizontal="center" vertical="center"/>
    </xf>
    <xf numFmtId="0" fontId="3" fillId="0" borderId="5" xfId="4" applyFont="1" applyFill="1" applyBorder="1" applyAlignment="1">
      <alignment horizontal="center" vertical="center"/>
    </xf>
    <xf numFmtId="0" fontId="3" fillId="0" borderId="0" xfId="4" applyFont="1" applyFill="1" applyAlignment="1">
      <alignment horizontal="center" vertical="center"/>
    </xf>
    <xf numFmtId="0" fontId="3" fillId="0" borderId="0" xfId="4" applyFont="1" applyFill="1" applyBorder="1" applyAlignment="1">
      <alignment horizontal="left" vertical="center"/>
    </xf>
    <xf numFmtId="0" fontId="4" fillId="0" borderId="0" xfId="0" applyFont="1" applyFill="1">
      <alignment vertical="center"/>
    </xf>
    <xf numFmtId="0" fontId="10" fillId="0" borderId="0" xfId="0" applyFont="1" applyFill="1">
      <alignment vertical="center"/>
    </xf>
    <xf numFmtId="38" fontId="0" fillId="2" borderId="0" xfId="1" applyFont="1" applyFill="1" applyAlignment="1">
      <alignment vertical="center"/>
    </xf>
    <xf numFmtId="38" fontId="0" fillId="0" borderId="0" xfId="1" applyFont="1" applyFill="1" applyAlignment="1">
      <alignment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5" xfId="0" applyBorder="1">
      <alignment vertical="center"/>
    </xf>
    <xf numFmtId="38" fontId="0" fillId="0" borderId="0" xfId="1" applyFont="1" applyAlignment="1">
      <alignment vertical="center"/>
    </xf>
    <xf numFmtId="0" fontId="8" fillId="0" borderId="0" xfId="0" applyFont="1" applyFill="1" applyBorder="1">
      <alignment vertical="center"/>
    </xf>
    <xf numFmtId="0" fontId="16" fillId="0" borderId="0" xfId="0" applyFont="1">
      <alignment vertical="center"/>
    </xf>
    <xf numFmtId="0" fontId="22" fillId="0" borderId="0" xfId="0" applyFont="1" applyAlignment="1">
      <alignment horizontal="left" vertical="center"/>
    </xf>
    <xf numFmtId="0" fontId="22" fillId="0" borderId="0" xfId="0" applyFont="1">
      <alignment vertical="center"/>
    </xf>
    <xf numFmtId="0" fontId="0" fillId="0" borderId="0" xfId="0" applyFill="1">
      <alignment vertical="center"/>
    </xf>
    <xf numFmtId="0" fontId="0" fillId="4" borderId="0" xfId="0" applyFill="1">
      <alignment vertical="center"/>
    </xf>
    <xf numFmtId="0" fontId="23" fillId="4" borderId="0" xfId="0" applyFont="1" applyFill="1" applyAlignment="1">
      <alignment horizontal="center" vertical="center"/>
    </xf>
    <xf numFmtId="0" fontId="5" fillId="0" borderId="0" xfId="4" applyFont="1" applyFill="1">
      <alignment vertical="center"/>
    </xf>
    <xf numFmtId="0" fontId="8" fillId="0" borderId="0" xfId="4" applyFont="1" applyFill="1">
      <alignment vertical="center"/>
    </xf>
    <xf numFmtId="0" fontId="5" fillId="0" borderId="0" xfId="4" applyFont="1" applyFill="1" applyBorder="1">
      <alignment vertical="center"/>
    </xf>
    <xf numFmtId="0" fontId="5" fillId="0" borderId="0" xfId="4" applyFont="1" applyFill="1" applyAlignment="1">
      <alignment vertical="center" wrapText="1"/>
    </xf>
    <xf numFmtId="0" fontId="5" fillId="0" borderId="0" xfId="4" applyFont="1">
      <alignment vertical="center"/>
    </xf>
    <xf numFmtId="0" fontId="0" fillId="3" borderId="0" xfId="0" applyFill="1" applyBorder="1">
      <alignment vertical="center"/>
    </xf>
    <xf numFmtId="0" fontId="0" fillId="3" borderId="2" xfId="0" applyFill="1" applyBorder="1">
      <alignment vertical="center"/>
    </xf>
    <xf numFmtId="0" fontId="0" fillId="3" borderId="3" xfId="0" applyFill="1" applyBorder="1">
      <alignment vertical="center"/>
    </xf>
    <xf numFmtId="0" fontId="0" fillId="3" borderId="5" xfId="0" applyFill="1" applyBorder="1">
      <alignment vertical="center"/>
    </xf>
    <xf numFmtId="0" fontId="0" fillId="3" borderId="7" xfId="0" applyFill="1" applyBorder="1">
      <alignment vertical="center"/>
    </xf>
    <xf numFmtId="0" fontId="0" fillId="3" borderId="8" xfId="0" applyFill="1" applyBorder="1">
      <alignment vertical="center"/>
    </xf>
    <xf numFmtId="0" fontId="0" fillId="3" borderId="1" xfId="0" applyFill="1" applyBorder="1">
      <alignment vertical="center"/>
    </xf>
    <xf numFmtId="0" fontId="5" fillId="0" borderId="0" xfId="4" applyFont="1" applyFill="1" applyBorder="1" applyAlignment="1">
      <alignment horizontal="left" vertical="top" wrapText="1"/>
    </xf>
    <xf numFmtId="0" fontId="19" fillId="0" borderId="0" xfId="40" applyFont="1">
      <alignment vertical="center"/>
    </xf>
    <xf numFmtId="0" fontId="20" fillId="0" borderId="0" xfId="8" applyFont="1" applyFill="1">
      <alignment vertical="center"/>
    </xf>
    <xf numFmtId="0" fontId="9" fillId="0" borderId="0" xfId="4">
      <alignment vertical="center"/>
    </xf>
    <xf numFmtId="0" fontId="8" fillId="0" borderId="0" xfId="0" applyFont="1">
      <alignment vertical="center"/>
    </xf>
    <xf numFmtId="0" fontId="5" fillId="0" borderId="0" xfId="0" applyFont="1">
      <alignment vertical="center"/>
    </xf>
    <xf numFmtId="0" fontId="5" fillId="0" borderId="0" xfId="0" applyFont="1" applyFill="1" applyAlignment="1">
      <alignment vertical="center"/>
    </xf>
    <xf numFmtId="0" fontId="5" fillId="0" borderId="0" xfId="0" applyNumberFormat="1" applyFont="1" applyFill="1" applyAlignment="1">
      <alignment vertical="center"/>
    </xf>
    <xf numFmtId="0" fontId="8" fillId="0" borderId="0" xfId="0" applyFont="1" applyBorder="1" applyAlignment="1">
      <alignment vertical="center"/>
    </xf>
    <xf numFmtId="0" fontId="5" fillId="0" borderId="0" xfId="0" applyFont="1" applyFill="1" applyAlignment="1">
      <alignment vertical="center" shrinkToFit="1"/>
    </xf>
    <xf numFmtId="0" fontId="5" fillId="0" borderId="0" xfId="0" applyFont="1" applyAlignment="1">
      <alignment vertical="center" wrapText="1"/>
    </xf>
    <xf numFmtId="0" fontId="18" fillId="0" borderId="0" xfId="0" applyFont="1" applyFill="1" applyAlignment="1">
      <alignment vertical="center" shrinkToFit="1"/>
    </xf>
    <xf numFmtId="0" fontId="5" fillId="0" borderId="0" xfId="0" applyFont="1" applyAlignment="1">
      <alignment horizontal="center" vertical="center"/>
    </xf>
    <xf numFmtId="0" fontId="5" fillId="0" borderId="0" xfId="0" applyFont="1" applyAlignment="1">
      <alignment vertical="center"/>
    </xf>
    <xf numFmtId="0" fontId="5" fillId="0" borderId="0" xfId="4" applyFont="1" applyAlignment="1">
      <alignment vertical="distributed" wrapText="1"/>
    </xf>
    <xf numFmtId="0" fontId="5" fillId="0" borderId="1" xfId="0" applyFont="1" applyBorder="1">
      <alignment vertical="center"/>
    </xf>
    <xf numFmtId="0" fontId="5" fillId="0" borderId="2"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0" xfId="0" applyNumberFormat="1" applyFont="1" applyFill="1" applyBorder="1" applyAlignment="1">
      <alignment horizontal="right" vertical="center"/>
    </xf>
    <xf numFmtId="0" fontId="5" fillId="0" borderId="3" xfId="0" applyFont="1" applyBorder="1">
      <alignment vertical="center"/>
    </xf>
    <xf numFmtId="0" fontId="5" fillId="0" borderId="5" xfId="0" applyFont="1" applyBorder="1">
      <alignment vertical="center"/>
    </xf>
    <xf numFmtId="0" fontId="3" fillId="0" borderId="5" xfId="0" applyFont="1" applyBorder="1" applyAlignment="1">
      <alignment vertical="center"/>
    </xf>
    <xf numFmtId="177" fontId="5" fillId="0" borderId="0" xfId="2" quotePrefix="1" applyNumberFormat="1" applyFont="1" applyFill="1" applyBorder="1" applyAlignment="1">
      <alignment horizontal="right" vertical="center"/>
    </xf>
    <xf numFmtId="0" fontId="8" fillId="0" borderId="0" xfId="4" applyFont="1" applyAlignment="1">
      <alignment vertical="center"/>
    </xf>
    <xf numFmtId="0" fontId="16" fillId="0" borderId="0" xfId="40" applyFont="1">
      <alignment vertical="center"/>
    </xf>
    <xf numFmtId="0" fontId="16" fillId="0" borderId="7" xfId="40" applyFont="1" applyBorder="1">
      <alignment vertical="center"/>
    </xf>
    <xf numFmtId="0" fontId="16" fillId="0" borderId="12" xfId="40" applyFont="1" applyBorder="1">
      <alignment vertical="center"/>
    </xf>
    <xf numFmtId="0" fontId="16" fillId="0" borderId="14" xfId="40" applyFont="1" applyBorder="1" applyAlignment="1">
      <alignment horizontal="distributed" vertical="center"/>
    </xf>
    <xf numFmtId="0" fontId="16" fillId="0" borderId="15" xfId="40" applyFont="1" applyBorder="1">
      <alignment vertical="center"/>
    </xf>
    <xf numFmtId="0" fontId="16" fillId="0" borderId="12" xfId="40" applyFont="1" applyBorder="1" applyAlignment="1">
      <alignment vertical="center"/>
    </xf>
    <xf numFmtId="0" fontId="16" fillId="0" borderId="15" xfId="40" applyFont="1" applyBorder="1" applyAlignment="1">
      <alignment vertical="center"/>
    </xf>
    <xf numFmtId="0" fontId="16" fillId="0" borderId="1" xfId="40" applyFont="1" applyBorder="1">
      <alignment vertical="center"/>
    </xf>
    <xf numFmtId="0" fontId="16" fillId="0" borderId="3" xfId="40" applyFont="1" applyBorder="1">
      <alignment vertical="center"/>
    </xf>
    <xf numFmtId="0" fontId="16" fillId="0" borderId="2" xfId="40" applyFont="1" applyBorder="1">
      <alignment vertical="center"/>
    </xf>
    <xf numFmtId="0" fontId="16" fillId="0" borderId="6" xfId="40" applyFont="1" applyBorder="1">
      <alignment vertical="center"/>
    </xf>
    <xf numFmtId="0" fontId="16" fillId="0" borderId="8" xfId="40" applyFont="1" applyBorder="1">
      <alignment vertical="center"/>
    </xf>
    <xf numFmtId="0" fontId="16" fillId="0" borderId="14" xfId="40" applyFont="1" applyBorder="1">
      <alignment vertical="center"/>
    </xf>
    <xf numFmtId="0" fontId="16" fillId="0" borderId="2" xfId="40" applyFont="1" applyFill="1" applyBorder="1" applyAlignment="1">
      <alignment horizontal="right" vertical="center"/>
    </xf>
    <xf numFmtId="0" fontId="16" fillId="0" borderId="2" xfId="40" applyNumberFormat="1" applyFont="1" applyFill="1" applyBorder="1" applyAlignment="1">
      <alignment vertical="center"/>
    </xf>
    <xf numFmtId="0" fontId="16" fillId="0" borderId="3" xfId="40" applyFont="1" applyFill="1" applyBorder="1" applyAlignment="1">
      <alignment vertical="center"/>
    </xf>
    <xf numFmtId="0" fontId="16" fillId="0" borderId="7" xfId="40" applyFont="1" applyFill="1" applyBorder="1" applyAlignment="1">
      <alignment horizontal="right" vertical="center"/>
    </xf>
    <xf numFmtId="0" fontId="16" fillId="0" borderId="7" xfId="40" applyNumberFormat="1" applyFont="1" applyFill="1" applyBorder="1" applyAlignment="1">
      <alignment horizontal="left" vertical="center"/>
    </xf>
    <xf numFmtId="0" fontId="16" fillId="0" borderId="8" xfId="40" applyFont="1" applyFill="1" applyBorder="1" applyAlignment="1">
      <alignment vertical="center"/>
    </xf>
    <xf numFmtId="0" fontId="16" fillId="0" borderId="2" xfId="40" applyFont="1" applyFill="1" applyBorder="1" applyAlignment="1">
      <alignment vertical="center"/>
    </xf>
    <xf numFmtId="0" fontId="16" fillId="0" borderId="14" xfId="40" applyFont="1" applyFill="1" applyBorder="1" applyAlignment="1">
      <alignment horizontal="left" vertical="center"/>
    </xf>
    <xf numFmtId="0" fontId="17" fillId="0" borderId="0" xfId="40" applyFont="1">
      <alignment vertical="center"/>
    </xf>
    <xf numFmtId="0" fontId="16" fillId="0" borderId="0" xfId="8" applyFont="1" applyFill="1">
      <alignment vertical="center"/>
    </xf>
    <xf numFmtId="0" fontId="8" fillId="0" borderId="4" xfId="0" applyFont="1" applyBorder="1">
      <alignment vertical="center"/>
    </xf>
    <xf numFmtId="0" fontId="8" fillId="0" borderId="0" xfId="0" applyFont="1" applyBorder="1" applyAlignment="1">
      <alignment horizontal="center" vertical="center"/>
    </xf>
    <xf numFmtId="0" fontId="8" fillId="0" borderId="5" xfId="0" applyFont="1" applyBorder="1" applyAlignment="1">
      <alignment vertical="center"/>
    </xf>
    <xf numFmtId="0" fontId="8" fillId="0" borderId="0" xfId="0" applyFont="1" applyBorder="1">
      <alignment vertical="center"/>
    </xf>
    <xf numFmtId="0" fontId="8" fillId="0" borderId="5" xfId="0" applyFont="1" applyBorder="1">
      <alignment vertical="center"/>
    </xf>
    <xf numFmtId="0" fontId="8" fillId="0" borderId="4" xfId="0" applyFont="1" applyBorder="1" applyAlignment="1">
      <alignment vertical="center"/>
    </xf>
    <xf numFmtId="176" fontId="8" fillId="0" borderId="5" xfId="2" applyFont="1" applyFill="1" applyBorder="1" applyAlignment="1">
      <alignment vertical="center"/>
    </xf>
    <xf numFmtId="0" fontId="16" fillId="0" borderId="5" xfId="0" applyFont="1" applyBorder="1" applyAlignment="1">
      <alignment vertical="top" wrapText="1"/>
    </xf>
    <xf numFmtId="0" fontId="8" fillId="0" borderId="4" xfId="0" applyFont="1" applyBorder="1" applyAlignment="1">
      <alignment horizontal="left" vertical="center"/>
    </xf>
    <xf numFmtId="0" fontId="8" fillId="0" borderId="0" xfId="4" applyFont="1" applyFill="1" applyAlignment="1">
      <alignment horizontal="center" vertic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8" fillId="0" borderId="0" xfId="4" applyFont="1" applyFill="1" applyBorder="1">
      <alignment vertical="center"/>
    </xf>
    <xf numFmtId="0" fontId="8" fillId="0" borderId="1" xfId="4" applyFont="1" applyFill="1" applyBorder="1">
      <alignment vertical="center"/>
    </xf>
    <xf numFmtId="0" fontId="8" fillId="0" borderId="2" xfId="4" applyFont="1" applyFill="1" applyBorder="1">
      <alignment vertical="center"/>
    </xf>
    <xf numFmtId="0" fontId="8" fillId="0" borderId="2" xfId="4" applyFont="1" applyFill="1" applyBorder="1" applyAlignment="1">
      <alignment horizontal="center" vertical="center"/>
    </xf>
    <xf numFmtId="0" fontId="8" fillId="0" borderId="3" xfId="4" applyFont="1" applyFill="1" applyBorder="1">
      <alignment vertical="center"/>
    </xf>
    <xf numFmtId="0" fontId="8" fillId="0" borderId="4" xfId="4" applyFont="1" applyFill="1" applyBorder="1">
      <alignment vertical="center"/>
    </xf>
    <xf numFmtId="0" fontId="8" fillId="0" borderId="5" xfId="4" applyFont="1" applyFill="1" applyBorder="1" applyAlignment="1">
      <alignment vertical="center"/>
    </xf>
    <xf numFmtId="0" fontId="8" fillId="0" borderId="5" xfId="4" applyFont="1" applyFill="1" applyBorder="1">
      <alignment vertical="center"/>
    </xf>
    <xf numFmtId="0" fontId="8" fillId="0" borderId="0" xfId="4" applyFont="1" applyFill="1" applyBorder="1" applyAlignment="1">
      <alignment vertical="center"/>
    </xf>
    <xf numFmtId="0" fontId="8" fillId="0" borderId="4" xfId="4" applyFont="1" applyFill="1" applyBorder="1" applyAlignment="1">
      <alignment vertical="center"/>
    </xf>
    <xf numFmtId="0" fontId="8" fillId="0" borderId="4" xfId="4" applyFont="1" applyFill="1" applyBorder="1" applyAlignment="1">
      <alignment horizontal="left" vertical="distributed"/>
    </xf>
    <xf numFmtId="0" fontId="8" fillId="0" borderId="5" xfId="4" applyFont="1" applyFill="1" applyBorder="1" applyAlignment="1">
      <alignment horizontal="left" vertical="distributed"/>
    </xf>
    <xf numFmtId="0" fontId="8" fillId="0" borderId="5" xfId="4" applyFont="1" applyFill="1" applyBorder="1" applyAlignment="1">
      <alignment horizontal="center" vertical="center"/>
    </xf>
    <xf numFmtId="0" fontId="8" fillId="0" borderId="6" xfId="4" applyFont="1" applyFill="1" applyBorder="1" applyAlignment="1">
      <alignment vertical="center"/>
    </xf>
    <xf numFmtId="0" fontId="8" fillId="0" borderId="7" xfId="4" applyFont="1" applyFill="1" applyBorder="1" applyAlignment="1">
      <alignment horizontal="center" vertical="center"/>
    </xf>
    <xf numFmtId="0" fontId="8" fillId="0" borderId="7" xfId="4" applyFont="1" applyFill="1" applyBorder="1" applyAlignment="1">
      <alignment horizontal="left" vertical="center"/>
    </xf>
    <xf numFmtId="0" fontId="8" fillId="0" borderId="8" xfId="4" applyFont="1" applyFill="1" applyBorder="1" applyAlignment="1">
      <alignment horizontal="center" vertical="center"/>
    </xf>
    <xf numFmtId="0" fontId="8" fillId="0" borderId="1" xfId="4" applyFont="1" applyFill="1" applyBorder="1" applyAlignment="1">
      <alignment horizontal="center" vertical="center"/>
    </xf>
    <xf numFmtId="0" fontId="8" fillId="0" borderId="3" xfId="4" applyFont="1" applyFill="1" applyBorder="1" applyAlignment="1">
      <alignment horizontal="center" vertical="center"/>
    </xf>
    <xf numFmtId="0" fontId="8" fillId="0" borderId="4" xfId="4" applyFont="1" applyFill="1" applyBorder="1" applyAlignment="1">
      <alignment horizontal="center" vertical="center"/>
    </xf>
    <xf numFmtId="0" fontId="8" fillId="0" borderId="6" xfId="4" applyFont="1" applyFill="1" applyBorder="1">
      <alignment vertical="center"/>
    </xf>
    <xf numFmtId="0" fontId="8" fillId="0" borderId="7" xfId="4" applyFont="1" applyFill="1" applyBorder="1">
      <alignment vertical="center"/>
    </xf>
    <xf numFmtId="0" fontId="8" fillId="0" borderId="8" xfId="4" applyFont="1" applyFill="1" applyBorder="1" applyAlignment="1">
      <alignment vertical="center"/>
    </xf>
    <xf numFmtId="176" fontId="8" fillId="0" borderId="4" xfId="2" applyFont="1" applyFill="1" applyBorder="1">
      <alignment vertical="center"/>
    </xf>
    <xf numFmtId="176" fontId="8" fillId="0" borderId="0" xfId="2" applyFont="1" applyFill="1" applyBorder="1" applyAlignment="1">
      <alignment vertical="center"/>
    </xf>
    <xf numFmtId="0" fontId="8" fillId="0" borderId="5" xfId="0" applyFont="1" applyFill="1" applyBorder="1">
      <alignment vertical="center"/>
    </xf>
    <xf numFmtId="176" fontId="8" fillId="0" borderId="0" xfId="2" applyFont="1" applyFill="1" applyBorder="1">
      <alignment vertical="center"/>
    </xf>
    <xf numFmtId="0" fontId="8" fillId="0" borderId="4" xfId="0" applyFont="1" applyFill="1" applyBorder="1">
      <alignment vertical="center"/>
    </xf>
    <xf numFmtId="176" fontId="8" fillId="0" borderId="0" xfId="2" applyFont="1" applyFill="1" applyBorder="1" applyAlignment="1">
      <alignment horizontal="center" vertical="center"/>
    </xf>
    <xf numFmtId="0" fontId="8" fillId="0" borderId="0" xfId="0" applyFont="1" applyFill="1" applyBorder="1" applyAlignment="1">
      <alignment vertical="center" shrinkToFit="1"/>
    </xf>
    <xf numFmtId="176" fontId="8" fillId="0" borderId="4" xfId="2" applyFont="1" applyFill="1" applyBorder="1" applyAlignment="1">
      <alignment vertical="distributed" wrapText="1"/>
    </xf>
    <xf numFmtId="176" fontId="8" fillId="0" borderId="0" xfId="2" applyFont="1" applyFill="1" applyBorder="1" applyAlignment="1">
      <alignment horizontal="left" vertical="justify" wrapText="1"/>
    </xf>
    <xf numFmtId="176" fontId="8" fillId="0" borderId="4" xfId="2" applyFont="1" applyFill="1" applyBorder="1" applyAlignment="1">
      <alignment vertical="center"/>
    </xf>
    <xf numFmtId="176" fontId="8" fillId="0" borderId="0" xfId="2" applyFont="1" applyFill="1" applyBorder="1" applyAlignment="1">
      <alignment horizontal="left" vertical="center"/>
    </xf>
    <xf numFmtId="176" fontId="8" fillId="0" borderId="0" xfId="2" applyFont="1" applyFill="1" applyBorder="1" applyAlignment="1">
      <alignment vertical="top" wrapText="1"/>
    </xf>
    <xf numFmtId="0" fontId="8" fillId="0" borderId="0" xfId="0" applyFont="1" applyFill="1">
      <alignment vertical="center"/>
    </xf>
    <xf numFmtId="178" fontId="8" fillId="0" borderId="0" xfId="2" applyNumberFormat="1" applyFont="1" applyFill="1" applyBorder="1" applyAlignment="1">
      <alignment vertical="center"/>
    </xf>
    <xf numFmtId="176" fontId="8" fillId="0" borderId="0" xfId="2" applyFont="1" applyFill="1" applyBorder="1" applyAlignment="1">
      <alignment vertical="center" wrapText="1"/>
    </xf>
    <xf numFmtId="176" fontId="8" fillId="0" borderId="6" xfId="2" applyFont="1" applyFill="1" applyBorder="1">
      <alignment vertical="center"/>
    </xf>
    <xf numFmtId="0" fontId="8" fillId="0" borderId="7" xfId="0" applyFont="1" applyFill="1" applyBorder="1">
      <alignment vertical="center"/>
    </xf>
    <xf numFmtId="178" fontId="8" fillId="0" borderId="7" xfId="2" applyNumberFormat="1" applyFont="1" applyFill="1" applyBorder="1" applyAlignment="1">
      <alignment vertical="center"/>
    </xf>
    <xf numFmtId="176" fontId="8" fillId="0" borderId="7" xfId="2" applyFont="1" applyFill="1" applyBorder="1" applyAlignment="1">
      <alignment vertical="center" wrapText="1"/>
    </xf>
    <xf numFmtId="0" fontId="8" fillId="0" borderId="8" xfId="0" applyFont="1" applyFill="1" applyBorder="1">
      <alignment vertical="center"/>
    </xf>
    <xf numFmtId="0" fontId="4" fillId="0" borderId="0" xfId="4" applyFont="1" applyFill="1" applyAlignment="1">
      <alignment horizontal="left" vertical="center"/>
    </xf>
    <xf numFmtId="0" fontId="4" fillId="0" borderId="0" xfId="4" applyFont="1" applyFill="1" applyAlignment="1">
      <alignment horizontal="center" vertical="center"/>
    </xf>
    <xf numFmtId="0" fontId="4" fillId="0" borderId="0" xfId="4" applyFont="1" applyFill="1" applyAlignment="1">
      <alignment horizontal="right" vertical="center"/>
    </xf>
    <xf numFmtId="38" fontId="4" fillId="0" borderId="11" xfId="5" applyFont="1" applyFill="1" applyBorder="1" applyAlignment="1">
      <alignment horizontal="right" vertical="center"/>
    </xf>
    <xf numFmtId="3" fontId="4" fillId="0" borderId="11" xfId="4" applyNumberFormat="1" applyFont="1" applyFill="1" applyBorder="1" applyAlignment="1">
      <alignment horizontal="right" vertical="center"/>
    </xf>
    <xf numFmtId="3" fontId="4" fillId="0" borderId="10" xfId="4" applyNumberFormat="1" applyFont="1" applyFill="1" applyBorder="1" applyAlignment="1">
      <alignment horizontal="right" vertical="center"/>
    </xf>
    <xf numFmtId="38" fontId="4" fillId="0" borderId="13" xfId="5" applyFont="1" applyFill="1" applyBorder="1" applyAlignment="1">
      <alignment horizontal="right" vertical="center"/>
    </xf>
    <xf numFmtId="3" fontId="4" fillId="0" borderId="13" xfId="4" applyNumberFormat="1" applyFont="1" applyFill="1" applyBorder="1" applyAlignment="1">
      <alignment horizontal="right" vertical="center"/>
    </xf>
    <xf numFmtId="3" fontId="4" fillId="0" borderId="11" xfId="5" applyNumberFormat="1" applyFont="1" applyFill="1" applyBorder="1" applyAlignment="1">
      <alignment horizontal="right" vertical="center"/>
    </xf>
    <xf numFmtId="0" fontId="4" fillId="0" borderId="0" xfId="4" applyFont="1" applyFill="1" applyBorder="1" applyAlignment="1">
      <alignment horizontal="left" vertical="center"/>
    </xf>
    <xf numFmtId="0" fontId="4" fillId="0" borderId="0" xfId="4" applyFont="1" applyFill="1" applyBorder="1" applyAlignment="1">
      <alignment horizontal="center" vertical="center"/>
    </xf>
    <xf numFmtId="38" fontId="4" fillId="0" borderId="0" xfId="5" applyFont="1" applyFill="1" applyBorder="1" applyAlignment="1">
      <alignment horizontal="right" vertical="center"/>
    </xf>
    <xf numFmtId="3" fontId="4" fillId="0" borderId="0" xfId="4" applyNumberFormat="1" applyFont="1" applyFill="1" applyBorder="1" applyAlignment="1">
      <alignment horizontal="right" vertical="center"/>
    </xf>
    <xf numFmtId="3" fontId="4" fillId="0" borderId="0" xfId="5" applyNumberFormat="1" applyFont="1" applyFill="1" applyBorder="1" applyAlignment="1">
      <alignment horizontal="right" vertical="center"/>
    </xf>
    <xf numFmtId="176" fontId="4" fillId="0" borderId="14" xfId="2" applyFont="1" applyFill="1" applyBorder="1" applyAlignment="1">
      <alignment horizontal="center" vertical="center"/>
    </xf>
    <xf numFmtId="176" fontId="4" fillId="0" borderId="7" xfId="2" applyFont="1" applyFill="1" applyBorder="1" applyAlignment="1">
      <alignment horizontal="center" vertical="center"/>
    </xf>
    <xf numFmtId="176" fontId="4" fillId="0" borderId="0" xfId="2" applyFont="1" applyFill="1" applyBorder="1" applyAlignment="1">
      <alignment horizontal="center" vertical="center"/>
    </xf>
    <xf numFmtId="0" fontId="4" fillId="0" borderId="10" xfId="4" applyFont="1" applyFill="1" applyBorder="1" applyAlignment="1">
      <alignment horizontal="center" vertical="center"/>
    </xf>
    <xf numFmtId="0" fontId="8" fillId="0" borderId="0" xfId="4" applyFont="1" applyFill="1" applyBorder="1" applyAlignment="1">
      <alignment horizontal="left" vertical="top" wrapText="1"/>
    </xf>
    <xf numFmtId="0" fontId="8" fillId="0" borderId="0" xfId="4" applyFont="1" applyFill="1" applyBorder="1" applyAlignment="1">
      <alignment horizontal="center" vertical="center"/>
    </xf>
    <xf numFmtId="176" fontId="4" fillId="0" borderId="0" xfId="2" applyFont="1" applyFill="1" applyBorder="1" applyAlignment="1">
      <alignment horizontal="right" vertical="center"/>
    </xf>
    <xf numFmtId="176" fontId="4" fillId="0" borderId="11" xfId="2" applyFont="1" applyFill="1" applyBorder="1">
      <alignment vertical="center"/>
    </xf>
    <xf numFmtId="176" fontId="4" fillId="0" borderId="10" xfId="2" applyFont="1" applyFill="1" applyBorder="1" applyAlignment="1">
      <alignment horizontal="center" vertical="center"/>
    </xf>
    <xf numFmtId="176" fontId="4" fillId="0" borderId="16" xfId="2" applyFont="1" applyFill="1" applyBorder="1">
      <alignment vertical="center"/>
    </xf>
    <xf numFmtId="176" fontId="4" fillId="0" borderId="16" xfId="2" applyFont="1" applyFill="1" applyBorder="1" applyAlignment="1">
      <alignment horizontal="right" vertical="center" wrapText="1"/>
    </xf>
    <xf numFmtId="176" fontId="4" fillId="0" borderId="10" xfId="2" applyFont="1" applyFill="1" applyBorder="1" applyAlignment="1">
      <alignment horizontal="center" vertical="center" wrapText="1"/>
    </xf>
    <xf numFmtId="179" fontId="4" fillId="0" borderId="11" xfId="1" applyNumberFormat="1" applyFont="1" applyFill="1" applyBorder="1">
      <alignment vertical="center"/>
    </xf>
    <xf numFmtId="176" fontId="4" fillId="0" borderId="12" xfId="2" applyFont="1" applyFill="1" applyBorder="1" applyAlignment="1">
      <alignment horizontal="right" vertical="center"/>
    </xf>
    <xf numFmtId="176" fontId="4" fillId="0" borderId="10" xfId="2" applyFont="1" applyFill="1" applyBorder="1">
      <alignment vertical="center"/>
    </xf>
    <xf numFmtId="179" fontId="4" fillId="0" borderId="10" xfId="1" applyNumberFormat="1" applyFont="1" applyFill="1" applyBorder="1">
      <alignment vertical="center"/>
    </xf>
    <xf numFmtId="176" fontId="4" fillId="0" borderId="9" xfId="2" applyFont="1" applyFill="1" applyBorder="1" applyAlignment="1">
      <alignment horizontal="center" vertical="center" wrapText="1"/>
    </xf>
    <xf numFmtId="176" fontId="4" fillId="0" borderId="11" xfId="2" applyFont="1" applyFill="1" applyBorder="1" applyAlignment="1">
      <alignment horizontal="center" vertical="center"/>
    </xf>
    <xf numFmtId="0" fontId="4" fillId="0" borderId="16" xfId="4" applyFont="1" applyFill="1" applyBorder="1" applyAlignment="1">
      <alignment horizontal="right" vertical="top"/>
    </xf>
    <xf numFmtId="181" fontId="4" fillId="0" borderId="15" xfId="2" applyNumberFormat="1" applyFont="1" applyFill="1" applyBorder="1" applyAlignment="1">
      <alignment horizontal="center" vertical="center"/>
    </xf>
    <xf numFmtId="38" fontId="10" fillId="0" borderId="16" xfId="1" applyFont="1" applyFill="1" applyBorder="1" applyAlignment="1">
      <alignment horizontal="right" vertical="center"/>
    </xf>
    <xf numFmtId="176" fontId="4" fillId="0" borderId="10" xfId="2" applyFont="1" applyFill="1" applyBorder="1" applyAlignment="1">
      <alignment horizontal="right" vertical="center"/>
    </xf>
    <xf numFmtId="176" fontId="4" fillId="0" borderId="31" xfId="2" applyFont="1" applyFill="1" applyBorder="1">
      <alignment vertical="center"/>
    </xf>
    <xf numFmtId="176" fontId="4" fillId="0" borderId="33" xfId="2" applyFont="1" applyFill="1" applyBorder="1">
      <alignment vertical="center"/>
    </xf>
    <xf numFmtId="176" fontId="4" fillId="0" borderId="20" xfId="2" applyFont="1" applyFill="1" applyBorder="1">
      <alignment vertical="center"/>
    </xf>
    <xf numFmtId="176" fontId="4" fillId="0" borderId="34" xfId="2" applyFont="1" applyFill="1" applyBorder="1">
      <alignment vertical="center"/>
    </xf>
    <xf numFmtId="0" fontId="0" fillId="0" borderId="1"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25" fillId="0" borderId="0" xfId="0" applyFont="1" applyBorder="1" applyAlignment="1">
      <alignment vertical="center" wrapText="1"/>
    </xf>
    <xf numFmtId="0" fontId="0" fillId="3" borderId="2" xfId="0" applyFill="1" applyBorder="1" applyAlignment="1">
      <alignment vertical="center"/>
    </xf>
    <xf numFmtId="0" fontId="0" fillId="3" borderId="3" xfId="0" applyFill="1" applyBorder="1" applyAlignment="1">
      <alignment vertical="center"/>
    </xf>
    <xf numFmtId="0" fontId="0" fillId="3" borderId="4" xfId="0" applyFill="1" applyBorder="1">
      <alignment vertical="center"/>
    </xf>
    <xf numFmtId="0" fontId="0" fillId="3" borderId="0" xfId="0" applyFill="1" applyBorder="1" applyAlignment="1">
      <alignment vertical="center"/>
    </xf>
    <xf numFmtId="0" fontId="0" fillId="3" borderId="5" xfId="0" applyFill="1" applyBorder="1" applyAlignment="1">
      <alignment vertical="center"/>
    </xf>
    <xf numFmtId="0" fontId="0" fillId="3" borderId="6" xfId="0" applyFill="1" applyBorder="1">
      <alignment vertical="center"/>
    </xf>
    <xf numFmtId="176" fontId="8" fillId="0" borderId="4" xfId="2" applyFont="1" applyFill="1" applyBorder="1" applyAlignment="1">
      <alignment horizontal="center" vertical="center" wrapText="1"/>
    </xf>
    <xf numFmtId="0" fontId="0" fillId="0" borderId="0" xfId="0" applyFill="1" applyBorder="1" applyAlignment="1">
      <alignment vertical="center"/>
    </xf>
    <xf numFmtId="0" fontId="0" fillId="0" borderId="0" xfId="0" applyAlignment="1">
      <alignment vertical="center" shrinkToFit="1"/>
    </xf>
    <xf numFmtId="0" fontId="0" fillId="0" borderId="1" xfId="0" applyFill="1" applyBorder="1">
      <alignment vertical="center"/>
    </xf>
    <xf numFmtId="0" fontId="0" fillId="0" borderId="2" xfId="0" applyFill="1" applyBorder="1">
      <alignment vertical="center"/>
    </xf>
    <xf numFmtId="0" fontId="22" fillId="0" borderId="4" xfId="0" applyFont="1" applyFill="1" applyBorder="1" applyAlignment="1">
      <alignment horizontal="left" vertical="center"/>
    </xf>
    <xf numFmtId="0" fontId="0" fillId="0" borderId="0" xfId="0" applyFill="1" applyBorder="1">
      <alignment vertical="center"/>
    </xf>
    <xf numFmtId="0" fontId="22" fillId="0" borderId="6" xfId="0" applyFont="1" applyFill="1" applyBorder="1" applyAlignment="1">
      <alignment horizontal="left" vertical="center"/>
    </xf>
    <xf numFmtId="0" fontId="0" fillId="0" borderId="7" xfId="0" applyFill="1" applyBorder="1">
      <alignment vertical="center"/>
    </xf>
    <xf numFmtId="0" fontId="0" fillId="0" borderId="4" xfId="0" applyFill="1" applyBorder="1">
      <alignment vertical="center"/>
    </xf>
    <xf numFmtId="0" fontId="0" fillId="0" borderId="6" xfId="0" applyFill="1" applyBorder="1">
      <alignment vertical="center"/>
    </xf>
    <xf numFmtId="0" fontId="28" fillId="0" borderId="4" xfId="0" applyFont="1" applyFill="1" applyBorder="1" applyAlignment="1">
      <alignment horizontal="left" vertical="center"/>
    </xf>
    <xf numFmtId="0" fontId="27" fillId="0" borderId="0" xfId="0" applyFont="1" applyFill="1" applyBorder="1">
      <alignment vertical="center"/>
    </xf>
    <xf numFmtId="0" fontId="27" fillId="3" borderId="0" xfId="0" applyFont="1" applyFill="1" applyBorder="1">
      <alignment vertical="center"/>
    </xf>
    <xf numFmtId="0" fontId="27" fillId="3" borderId="5" xfId="0" applyFont="1" applyFill="1" applyBorder="1">
      <alignment vertical="center"/>
    </xf>
    <xf numFmtId="0" fontId="27" fillId="0" borderId="35" xfId="0" applyFont="1" applyFill="1" applyBorder="1">
      <alignment vertical="center"/>
    </xf>
    <xf numFmtId="0" fontId="27" fillId="3" borderId="35" xfId="0" applyFont="1" applyFill="1" applyBorder="1">
      <alignment vertical="center"/>
    </xf>
    <xf numFmtId="0" fontId="27" fillId="3" borderId="36" xfId="0" applyFont="1" applyFill="1" applyBorder="1">
      <alignment vertical="center"/>
    </xf>
    <xf numFmtId="0" fontId="27" fillId="0" borderId="37" xfId="0" applyFont="1" applyFill="1" applyBorder="1">
      <alignment vertical="center"/>
    </xf>
    <xf numFmtId="0" fontId="27" fillId="3" borderId="37" xfId="0" applyFont="1" applyFill="1" applyBorder="1">
      <alignment vertical="center"/>
    </xf>
    <xf numFmtId="0" fontId="27" fillId="3" borderId="38" xfId="0" applyFont="1" applyFill="1" applyBorder="1">
      <alignment vertical="center"/>
    </xf>
    <xf numFmtId="0" fontId="27" fillId="0" borderId="40" xfId="0" applyFont="1" applyFill="1" applyBorder="1">
      <alignment vertical="center"/>
    </xf>
    <xf numFmtId="0" fontId="27" fillId="3" borderId="40" xfId="0" applyFont="1" applyFill="1" applyBorder="1">
      <alignment vertical="center"/>
    </xf>
    <xf numFmtId="0" fontId="27" fillId="3" borderId="39" xfId="0" applyFont="1" applyFill="1" applyBorder="1">
      <alignment vertical="center"/>
    </xf>
    <xf numFmtId="0" fontId="28" fillId="0" borderId="6" xfId="0" applyFont="1" applyFill="1" applyBorder="1" applyAlignment="1">
      <alignment horizontal="left" vertical="center"/>
    </xf>
    <xf numFmtId="0" fontId="27" fillId="0" borderId="7" xfId="0" applyFont="1" applyFill="1" applyBorder="1">
      <alignment vertical="center"/>
    </xf>
    <xf numFmtId="0" fontId="27" fillId="3" borderId="7" xfId="0" applyFont="1" applyFill="1" applyBorder="1">
      <alignment vertical="center"/>
    </xf>
    <xf numFmtId="0" fontId="27" fillId="3" borderId="8" xfId="0" applyFont="1" applyFill="1" applyBorder="1">
      <alignment vertical="center"/>
    </xf>
    <xf numFmtId="0" fontId="27" fillId="0" borderId="49" xfId="0" applyFont="1" applyFill="1" applyBorder="1">
      <alignment vertical="center"/>
    </xf>
    <xf numFmtId="0" fontId="27" fillId="3" borderId="49" xfId="0" applyFont="1" applyFill="1" applyBorder="1">
      <alignment vertical="center"/>
    </xf>
    <xf numFmtId="0" fontId="27" fillId="3" borderId="50" xfId="0" applyFont="1" applyFill="1" applyBorder="1">
      <alignment vertical="center"/>
    </xf>
    <xf numFmtId="0" fontId="27" fillId="0" borderId="51" xfId="0" applyFont="1" applyFill="1" applyBorder="1">
      <alignment vertical="center"/>
    </xf>
    <xf numFmtId="0" fontId="27" fillId="3" borderId="51" xfId="0" applyFont="1" applyFill="1" applyBorder="1">
      <alignment vertical="center"/>
    </xf>
    <xf numFmtId="0" fontId="27" fillId="3" borderId="52" xfId="0" applyFont="1" applyFill="1" applyBorder="1">
      <alignment vertical="center"/>
    </xf>
    <xf numFmtId="0" fontId="26" fillId="3" borderId="1" xfId="0" applyFont="1" applyFill="1" applyBorder="1">
      <alignment vertical="center"/>
    </xf>
    <xf numFmtId="0" fontId="26" fillId="3" borderId="2" xfId="0" applyFont="1" applyFill="1" applyBorder="1">
      <alignment vertical="center"/>
    </xf>
    <xf numFmtId="0" fontId="26" fillId="3" borderId="3" xfId="0" applyFont="1" applyFill="1" applyBorder="1">
      <alignment vertical="center"/>
    </xf>
    <xf numFmtId="0" fontId="29" fillId="3" borderId="4" xfId="0" applyFont="1" applyFill="1" applyBorder="1" applyAlignment="1">
      <alignment horizontal="left" vertical="center"/>
    </xf>
    <xf numFmtId="185" fontId="0" fillId="2" borderId="0" xfId="0" applyNumberFormat="1" applyFill="1" applyBorder="1" applyAlignment="1">
      <alignment vertical="center" shrinkToFit="1"/>
    </xf>
    <xf numFmtId="182" fontId="0" fillId="5" borderId="0" xfId="0" applyNumberFormat="1" applyFill="1" applyAlignment="1">
      <alignment vertical="center" shrinkToFit="1"/>
    </xf>
    <xf numFmtId="182" fontId="0" fillId="5" borderId="0" xfId="45" applyNumberFormat="1" applyFont="1" applyFill="1" applyAlignment="1">
      <alignment vertical="center" shrinkToFit="1"/>
    </xf>
    <xf numFmtId="186" fontId="0" fillId="2" borderId="0" xfId="0" applyNumberFormat="1" applyFill="1" applyBorder="1" applyAlignment="1">
      <alignment vertical="center" shrinkToFit="1"/>
    </xf>
    <xf numFmtId="38" fontId="0" fillId="2" borderId="0" xfId="1" applyFont="1" applyFill="1" applyAlignment="1">
      <alignment vertical="center" shrinkToFit="1"/>
    </xf>
    <xf numFmtId="0" fontId="0" fillId="0" borderId="12" xfId="0" applyBorder="1" applyAlignment="1">
      <alignment vertical="center" shrinkToFit="1"/>
    </xf>
    <xf numFmtId="0" fontId="0" fillId="0" borderId="14" xfId="0" applyBorder="1" applyAlignment="1">
      <alignment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10" xfId="0" applyFill="1" applyBorder="1" applyAlignment="1">
      <alignment horizontal="center" vertical="center" shrinkToFit="1"/>
    </xf>
    <xf numFmtId="0" fontId="0" fillId="0" borderId="4" xfId="0" applyBorder="1" applyAlignment="1">
      <alignment vertical="center" shrinkToFit="1"/>
    </xf>
    <xf numFmtId="0" fontId="0" fillId="0" borderId="0" xfId="0" applyBorder="1" applyAlignment="1">
      <alignment vertical="center" shrinkToFit="1"/>
    </xf>
    <xf numFmtId="185" fontId="0" fillId="2" borderId="4" xfId="0" applyNumberFormat="1" applyFill="1" applyBorder="1" applyAlignment="1">
      <alignment vertical="center" shrinkToFit="1"/>
    </xf>
    <xf numFmtId="184" fontId="0" fillId="5" borderId="1" xfId="0" applyNumberFormat="1" applyFill="1" applyBorder="1" applyAlignment="1">
      <alignment vertical="center" shrinkToFit="1"/>
    </xf>
    <xf numFmtId="183" fontId="0" fillId="5" borderId="3" xfId="0" applyNumberFormat="1" applyFill="1" applyBorder="1" applyAlignment="1">
      <alignment vertical="center" shrinkToFit="1"/>
    </xf>
    <xf numFmtId="183" fontId="0" fillId="5" borderId="9" xfId="0" applyNumberFormat="1" applyFill="1" applyBorder="1" applyAlignment="1">
      <alignment vertical="center" shrinkToFit="1"/>
    </xf>
    <xf numFmtId="0" fontId="0" fillId="0" borderId="4" xfId="0" applyBorder="1" applyAlignment="1">
      <alignment horizontal="right" vertical="center" shrinkToFit="1"/>
    </xf>
    <xf numFmtId="184" fontId="0" fillId="5" borderId="4" xfId="0" applyNumberFormat="1" applyFill="1" applyBorder="1" applyAlignment="1">
      <alignment vertical="center" shrinkToFit="1"/>
    </xf>
    <xf numFmtId="183" fontId="0" fillId="2" borderId="0" xfId="0" applyNumberFormat="1" applyFill="1" applyBorder="1" applyAlignment="1">
      <alignment vertical="center" shrinkToFit="1"/>
    </xf>
    <xf numFmtId="183" fontId="0" fillId="5" borderId="5" xfId="0" applyNumberFormat="1" applyFill="1" applyBorder="1" applyAlignment="1">
      <alignment vertical="center" shrinkToFit="1"/>
    </xf>
    <xf numFmtId="183" fontId="0" fillId="5" borderId="16" xfId="0" applyNumberFormat="1" applyFill="1"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185" fontId="0" fillId="2" borderId="6" xfId="0" applyNumberFormat="1" applyFill="1" applyBorder="1" applyAlignment="1">
      <alignment vertical="center" shrinkToFit="1"/>
    </xf>
    <xf numFmtId="184" fontId="0" fillId="5" borderId="6" xfId="0" applyNumberFormat="1" applyFill="1" applyBorder="1" applyAlignment="1">
      <alignment vertical="center" shrinkToFit="1"/>
    </xf>
    <xf numFmtId="183" fontId="0" fillId="5" borderId="8" xfId="0" applyNumberFormat="1" applyFill="1" applyBorder="1" applyAlignment="1">
      <alignment vertical="center" shrinkToFit="1"/>
    </xf>
    <xf numFmtId="183" fontId="0" fillId="5" borderId="11" xfId="0" applyNumberFormat="1" applyFill="1" applyBorder="1" applyAlignment="1">
      <alignment vertical="center" shrinkToFit="1"/>
    </xf>
    <xf numFmtId="0" fontId="0" fillId="0" borderId="0" xfId="0" applyAlignment="1">
      <alignment horizontal="center" vertical="center" shrinkToFit="1"/>
    </xf>
    <xf numFmtId="187" fontId="0" fillId="2" borderId="0" xfId="0" applyNumberFormat="1" applyFill="1" applyBorder="1" applyAlignment="1">
      <alignment vertical="center" shrinkToFit="1"/>
    </xf>
    <xf numFmtId="183" fontId="0" fillId="5" borderId="0" xfId="0" applyNumberFormat="1" applyFill="1" applyBorder="1" applyAlignment="1">
      <alignment vertical="center" shrinkToFit="1"/>
    </xf>
    <xf numFmtId="183" fontId="0" fillId="0" borderId="0" xfId="0" applyNumberFormat="1" applyAlignment="1">
      <alignment vertical="center" shrinkToFit="1"/>
    </xf>
    <xf numFmtId="0" fontId="0" fillId="0" borderId="53" xfId="0" applyBorder="1" applyAlignment="1">
      <alignment horizontal="center" vertical="center" shrinkToFit="1"/>
    </xf>
    <xf numFmtId="186" fontId="0" fillId="5" borderId="54" xfId="0" applyNumberFormat="1" applyFill="1" applyBorder="1" applyAlignment="1">
      <alignment vertical="center" shrinkToFit="1"/>
    </xf>
    <xf numFmtId="186" fontId="0" fillId="2" borderId="54" xfId="0" applyNumberFormat="1" applyFill="1" applyBorder="1" applyAlignment="1">
      <alignment vertical="center" shrinkToFit="1"/>
    </xf>
    <xf numFmtId="186" fontId="0" fillId="5" borderId="55" xfId="0" applyNumberFormat="1" applyFill="1" applyBorder="1" applyAlignment="1">
      <alignment vertical="center" shrinkToFit="1"/>
    </xf>
    <xf numFmtId="0" fontId="0" fillId="0" borderId="56" xfId="0" applyBorder="1" applyAlignment="1">
      <alignment horizontal="center" vertical="center" shrinkToFit="1"/>
    </xf>
    <xf numFmtId="183" fontId="0" fillId="2" borderId="57" xfId="0" applyNumberFormat="1" applyFill="1" applyBorder="1" applyAlignment="1">
      <alignment vertical="center" shrinkToFit="1"/>
    </xf>
    <xf numFmtId="183" fontId="0" fillId="2" borderId="58" xfId="0" applyNumberFormat="1" applyFill="1" applyBorder="1" applyAlignment="1">
      <alignment vertical="center" shrinkToFit="1"/>
    </xf>
    <xf numFmtId="183" fontId="0" fillId="2" borderId="59" xfId="0" applyNumberFormat="1" applyFill="1" applyBorder="1" applyAlignment="1">
      <alignment vertical="center" shrinkToFit="1"/>
    </xf>
    <xf numFmtId="0" fontId="0" fillId="0" borderId="60" xfId="0" applyBorder="1" applyAlignment="1">
      <alignment horizontal="right" vertical="center" shrinkToFit="1"/>
    </xf>
    <xf numFmtId="0" fontId="0" fillId="0" borderId="35" xfId="0" applyBorder="1" applyAlignment="1">
      <alignment vertical="center" shrinkToFit="1"/>
    </xf>
    <xf numFmtId="185" fontId="0" fillId="2" borderId="60" xfId="0" applyNumberFormat="1" applyFill="1" applyBorder="1" applyAlignment="1">
      <alignment vertical="center" shrinkToFit="1"/>
    </xf>
    <xf numFmtId="186" fontId="0" fillId="2" borderId="61" xfId="0" applyNumberFormat="1" applyFill="1" applyBorder="1" applyAlignment="1">
      <alignment vertical="center" shrinkToFit="1"/>
    </xf>
    <xf numFmtId="184" fontId="0" fillId="5" borderId="60" xfId="0" applyNumberFormat="1" applyFill="1" applyBorder="1" applyAlignment="1">
      <alignment vertical="center" shrinkToFit="1"/>
    </xf>
    <xf numFmtId="183" fontId="0" fillId="2" borderId="62" xfId="0" applyNumberFormat="1" applyFill="1" applyBorder="1" applyAlignment="1">
      <alignment vertical="center" shrinkToFit="1"/>
    </xf>
    <xf numFmtId="183" fontId="0" fillId="5" borderId="36" xfId="0" applyNumberFormat="1" applyFill="1" applyBorder="1" applyAlignment="1">
      <alignment vertical="center" shrinkToFit="1"/>
    </xf>
    <xf numFmtId="183" fontId="0" fillId="5" borderId="63" xfId="0" applyNumberFormat="1" applyFill="1" applyBorder="1" applyAlignment="1">
      <alignment vertical="center" shrinkToFit="1"/>
    </xf>
    <xf numFmtId="0" fontId="0" fillId="0" borderId="48" xfId="0" applyBorder="1" applyAlignment="1">
      <alignment horizontal="right" vertical="center" shrinkToFit="1"/>
    </xf>
    <xf numFmtId="0" fontId="0" fillId="0" borderId="37" xfId="0" applyBorder="1" applyAlignment="1">
      <alignment vertical="center" shrinkToFit="1"/>
    </xf>
    <xf numFmtId="185" fontId="0" fillId="2" borderId="48" xfId="0" applyNumberFormat="1" applyFill="1" applyBorder="1" applyAlignment="1">
      <alignment vertical="center" shrinkToFit="1"/>
    </xf>
    <xf numFmtId="186" fontId="0" fillId="5" borderId="64" xfId="0" applyNumberFormat="1" applyFill="1" applyBorder="1" applyAlignment="1">
      <alignment vertical="center" shrinkToFit="1"/>
    </xf>
    <xf numFmtId="184" fontId="0" fillId="5" borderId="48" xfId="0" applyNumberFormat="1" applyFill="1" applyBorder="1" applyAlignment="1">
      <alignment vertical="center" shrinkToFit="1"/>
    </xf>
    <xf numFmtId="183" fontId="0" fillId="2" borderId="25" xfId="0" applyNumberFormat="1" applyFill="1" applyBorder="1" applyAlignment="1">
      <alignment vertical="center" shrinkToFit="1"/>
    </xf>
    <xf numFmtId="183" fontId="0" fillId="5" borderId="38" xfId="0" applyNumberFormat="1" applyFill="1" applyBorder="1" applyAlignment="1">
      <alignment vertical="center" shrinkToFit="1"/>
    </xf>
    <xf numFmtId="183" fontId="0" fillId="5" borderId="32" xfId="0" applyNumberFormat="1" applyFill="1" applyBorder="1" applyAlignment="1">
      <alignment vertical="center" shrinkToFit="1"/>
    </xf>
    <xf numFmtId="183" fontId="32" fillId="5" borderId="0" xfId="0" applyNumberFormat="1" applyFont="1" applyFill="1" applyBorder="1" applyAlignment="1">
      <alignment vertical="center" shrinkToFit="1"/>
    </xf>
    <xf numFmtId="0" fontId="0" fillId="0" borderId="65" xfId="0" applyBorder="1" applyAlignment="1">
      <alignment horizontal="center" vertical="center" shrinkToFit="1"/>
    </xf>
    <xf numFmtId="38" fontId="0" fillId="0" borderId="0" xfId="1" applyFont="1" applyAlignment="1">
      <alignment vertical="center" shrinkToFit="1"/>
    </xf>
    <xf numFmtId="0" fontId="0" fillId="0" borderId="0" xfId="0" applyAlignment="1">
      <alignment horizontal="right" vertical="center" shrinkToFit="1"/>
    </xf>
    <xf numFmtId="38" fontId="0" fillId="0" borderId="0" xfId="0" applyNumberFormat="1" applyAlignment="1">
      <alignment vertical="center" shrinkToFit="1"/>
    </xf>
    <xf numFmtId="3" fontId="0" fillId="0" borderId="0" xfId="0" applyNumberFormat="1" applyAlignment="1">
      <alignment vertical="center" shrinkToFit="1"/>
    </xf>
    <xf numFmtId="183" fontId="14" fillId="6" borderId="0" xfId="0" applyNumberFormat="1" applyFont="1" applyFill="1" applyBorder="1" applyAlignment="1">
      <alignment vertical="center" shrinkToFit="1"/>
    </xf>
    <xf numFmtId="188" fontId="0" fillId="5" borderId="0" xfId="0" applyNumberFormat="1" applyFill="1" applyAlignment="1">
      <alignment vertical="center" shrinkToFit="1"/>
    </xf>
    <xf numFmtId="2" fontId="0" fillId="0" borderId="0" xfId="0" applyNumberFormat="1" applyAlignment="1">
      <alignment vertical="center" shrinkToFit="1"/>
    </xf>
    <xf numFmtId="176" fontId="8" fillId="0" borderId="0" xfId="2" applyFont="1" applyFill="1" applyBorder="1" applyAlignment="1">
      <alignment horizontal="right" vertical="center"/>
    </xf>
    <xf numFmtId="176" fontId="8" fillId="0" borderId="0" xfId="2" applyFont="1" applyFill="1" applyBorder="1" applyAlignment="1">
      <alignment horizontal="left" vertical="justify" wrapText="1"/>
    </xf>
    <xf numFmtId="176" fontId="8" fillId="0" borderId="0" xfId="2" applyFont="1" applyFill="1" applyBorder="1" applyAlignment="1">
      <alignment horizontal="center" vertical="center"/>
    </xf>
    <xf numFmtId="0" fontId="4" fillId="0" borderId="10" xfId="4" applyFont="1" applyFill="1" applyBorder="1" applyAlignment="1">
      <alignment horizontal="center" vertical="center"/>
    </xf>
    <xf numFmtId="0" fontId="4" fillId="0" borderId="4" xfId="4" applyFont="1" applyFill="1" applyBorder="1" applyAlignment="1">
      <alignment horizontal="center" vertical="center"/>
    </xf>
    <xf numFmtId="0" fontId="8" fillId="0" borderId="0" xfId="4" applyFont="1" applyFill="1" applyBorder="1" applyAlignment="1">
      <alignment vertical="center"/>
    </xf>
    <xf numFmtId="0" fontId="16" fillId="0" borderId="0" xfId="0" applyFont="1" applyBorder="1" applyAlignment="1">
      <alignment vertical="distributed" wrapText="1"/>
    </xf>
    <xf numFmtId="176" fontId="4" fillId="0" borderId="69" xfId="2" applyFont="1" applyFill="1" applyBorder="1">
      <alignment vertical="center"/>
    </xf>
    <xf numFmtId="176" fontId="4" fillId="0" borderId="5" xfId="2" applyFont="1" applyFill="1" applyBorder="1">
      <alignment vertical="center"/>
    </xf>
    <xf numFmtId="176" fontId="4" fillId="0" borderId="70" xfId="2" applyFont="1" applyFill="1" applyBorder="1">
      <alignment vertical="center"/>
    </xf>
    <xf numFmtId="0" fontId="0" fillId="0" borderId="37" xfId="0" applyBorder="1">
      <alignment vertical="center"/>
    </xf>
    <xf numFmtId="0" fontId="0" fillId="0" borderId="60" xfId="0" applyFill="1" applyBorder="1">
      <alignment vertical="center"/>
    </xf>
    <xf numFmtId="0" fontId="0" fillId="0" borderId="35" xfId="0" applyFill="1" applyBorder="1">
      <alignment vertical="center"/>
    </xf>
    <xf numFmtId="0" fontId="0" fillId="0" borderId="72" xfId="0" applyFill="1" applyBorder="1">
      <alignment vertical="center"/>
    </xf>
    <xf numFmtId="0" fontId="0" fillId="0" borderId="73" xfId="0" applyFill="1" applyBorder="1">
      <alignment vertical="center"/>
    </xf>
    <xf numFmtId="0" fontId="0" fillId="0" borderId="74" xfId="0" applyFill="1" applyBorder="1">
      <alignment vertical="center"/>
    </xf>
    <xf numFmtId="0" fontId="0" fillId="0" borderId="71" xfId="0" applyFill="1" applyBorder="1">
      <alignment vertical="center"/>
    </xf>
    <xf numFmtId="0" fontId="0" fillId="0" borderId="51"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38" xfId="0" applyBorder="1">
      <alignment vertical="center"/>
    </xf>
    <xf numFmtId="0" fontId="0" fillId="0" borderId="54" xfId="0" applyBorder="1">
      <alignment vertical="center"/>
    </xf>
    <xf numFmtId="0" fontId="0" fillId="0" borderId="64" xfId="0" applyBorder="1">
      <alignment vertical="center"/>
    </xf>
    <xf numFmtId="0" fontId="33" fillId="0" borderId="0" xfId="0" applyFont="1" applyAlignment="1">
      <alignment horizontal="left" vertical="center"/>
    </xf>
    <xf numFmtId="0" fontId="16" fillId="0" borderId="0" xfId="0" applyFont="1" applyBorder="1">
      <alignment vertical="center"/>
    </xf>
    <xf numFmtId="0" fontId="16" fillId="0" borderId="0" xfId="0" applyFont="1" applyBorder="1" applyAlignment="1">
      <alignment horizontal="left" vertical="center"/>
    </xf>
    <xf numFmtId="0" fontId="16" fillId="0" borderId="0" xfId="0" applyFont="1" applyAlignment="1">
      <alignment horizontal="left" vertical="center"/>
    </xf>
    <xf numFmtId="0" fontId="34" fillId="0" borderId="0" xfId="0" applyFont="1" applyBorder="1" applyAlignment="1">
      <alignment horizontal="left" vertical="center"/>
    </xf>
    <xf numFmtId="0" fontId="16" fillId="0" borderId="0" xfId="0" applyFont="1" applyBorder="1" applyAlignment="1">
      <alignment vertical="center"/>
    </xf>
    <xf numFmtId="0" fontId="16" fillId="0" borderId="0" xfId="0" applyFont="1" applyBorder="1" applyAlignment="1">
      <alignment horizontal="left" vertical="center" wrapText="1"/>
    </xf>
    <xf numFmtId="0" fontId="33" fillId="0" borderId="0" xfId="0" applyFont="1" applyBorder="1" applyAlignment="1">
      <alignment horizontal="left" vertical="center"/>
    </xf>
    <xf numFmtId="38" fontId="16" fillId="0" borderId="0" xfId="1" applyFont="1">
      <alignment vertical="center"/>
    </xf>
    <xf numFmtId="0" fontId="4" fillId="0" borderId="76" xfId="4" applyFont="1" applyFill="1" applyBorder="1" applyAlignment="1">
      <alignment vertical="center"/>
    </xf>
    <xf numFmtId="0" fontId="4" fillId="0" borderId="77" xfId="4" applyFont="1" applyFill="1" applyBorder="1" applyAlignment="1">
      <alignment vertical="center"/>
    </xf>
    <xf numFmtId="0" fontId="4" fillId="0" borderId="5" xfId="4" applyFont="1" applyFill="1" applyBorder="1" applyAlignment="1">
      <alignment horizontal="left" vertical="center" wrapText="1"/>
    </xf>
    <xf numFmtId="0" fontId="4" fillId="0" borderId="5" xfId="4" applyFont="1" applyFill="1" applyBorder="1" applyAlignment="1">
      <alignment horizontal="left" vertical="center"/>
    </xf>
    <xf numFmtId="0" fontId="16" fillId="0" borderId="6" xfId="0" applyFont="1" applyBorder="1" applyAlignment="1">
      <alignment vertical="center"/>
    </xf>
    <xf numFmtId="0" fontId="8" fillId="0" borderId="7" xfId="0" applyFont="1" applyBorder="1">
      <alignment vertical="center"/>
    </xf>
    <xf numFmtId="0" fontId="16" fillId="0" borderId="7" xfId="0" applyFont="1" applyBorder="1" applyAlignment="1">
      <alignment vertical="center"/>
    </xf>
    <xf numFmtId="0" fontId="16" fillId="0" borderId="7" xfId="0" applyFont="1" applyBorder="1" applyAlignment="1">
      <alignment vertical="center" wrapText="1"/>
    </xf>
    <xf numFmtId="0" fontId="16" fillId="0" borderId="8" xfId="0" applyFont="1" applyBorder="1" applyAlignment="1">
      <alignment vertical="center" wrapText="1"/>
    </xf>
    <xf numFmtId="0" fontId="8" fillId="0" borderId="0" xfId="3" applyFont="1" applyFill="1" applyBorder="1" applyAlignment="1">
      <alignment horizontal="center" vertical="center"/>
    </xf>
    <xf numFmtId="0" fontId="8" fillId="0" borderId="0" xfId="4" applyFont="1" applyFill="1" applyBorder="1" applyAlignment="1">
      <alignment vertical="center"/>
    </xf>
    <xf numFmtId="0" fontId="8" fillId="0" borderId="0" xfId="4" applyFont="1" applyFill="1" applyBorder="1" applyAlignment="1">
      <alignment horizontal="center" vertical="center"/>
    </xf>
    <xf numFmtId="0" fontId="8" fillId="0" borderId="0" xfId="4" applyFont="1" applyAlignment="1">
      <alignment vertical="center"/>
    </xf>
    <xf numFmtId="176" fontId="8" fillId="0" borderId="0" xfId="2" applyFont="1" applyFill="1" applyBorder="1" applyAlignment="1">
      <alignment horizontal="center" vertical="center"/>
    </xf>
    <xf numFmtId="0" fontId="8" fillId="0" borderId="0" xfId="4" applyFont="1" applyAlignment="1">
      <alignment vertical="center"/>
    </xf>
    <xf numFmtId="0" fontId="16" fillId="0" borderId="16" xfId="0" applyFont="1" applyBorder="1" applyAlignment="1">
      <alignment vertical="center"/>
    </xf>
    <xf numFmtId="0" fontId="16" fillId="0" borderId="11" xfId="0" applyFont="1" applyBorder="1" applyAlignment="1">
      <alignment vertical="center"/>
    </xf>
    <xf numFmtId="0" fontId="19" fillId="0" borderId="0" xfId="4" applyFont="1" applyFill="1">
      <alignment vertical="center"/>
    </xf>
    <xf numFmtId="0" fontId="2" fillId="0" borderId="0" xfId="0" applyFont="1">
      <alignment vertical="center"/>
    </xf>
    <xf numFmtId="0" fontId="16" fillId="0" borderId="0" xfId="0" applyFont="1" applyFill="1" applyBorder="1">
      <alignment vertical="center"/>
    </xf>
    <xf numFmtId="0" fontId="20" fillId="0" borderId="0" xfId="4" applyFont="1" applyFill="1">
      <alignment vertical="center"/>
    </xf>
    <xf numFmtId="0" fontId="20" fillId="0" borderId="0" xfId="4" applyFont="1" applyFill="1" applyAlignment="1">
      <alignment horizontal="left" vertical="center"/>
    </xf>
    <xf numFmtId="0" fontId="20" fillId="0" borderId="0" xfId="4" applyFont="1" applyFill="1" applyAlignment="1">
      <alignment horizontal="center" vertical="center"/>
    </xf>
    <xf numFmtId="0" fontId="20" fillId="0" borderId="0" xfId="4" applyFont="1" applyFill="1" applyAlignment="1">
      <alignment horizontal="right" vertical="center"/>
    </xf>
    <xf numFmtId="0" fontId="20" fillId="0" borderId="10" xfId="4" applyFont="1" applyFill="1" applyBorder="1" applyAlignment="1">
      <alignment horizontal="center" vertical="center"/>
    </xf>
    <xf numFmtId="0" fontId="20" fillId="0" borderId="9" xfId="4" applyFont="1" applyFill="1" applyBorder="1" applyAlignment="1">
      <alignment horizontal="right" vertical="top"/>
    </xf>
    <xf numFmtId="0" fontId="19" fillId="0" borderId="10" xfId="4" applyFont="1" applyFill="1" applyBorder="1">
      <alignment vertical="center"/>
    </xf>
    <xf numFmtId="0" fontId="2" fillId="0" borderId="10" xfId="0" applyFont="1" applyBorder="1" applyAlignment="1">
      <alignment horizontal="center" vertical="center"/>
    </xf>
    <xf numFmtId="0" fontId="19" fillId="0" borderId="10" xfId="4" applyFont="1" applyFill="1" applyBorder="1" applyAlignment="1">
      <alignment horizontal="center" vertical="center"/>
    </xf>
    <xf numFmtId="38" fontId="20" fillId="0" borderId="11" xfId="5" applyFont="1" applyFill="1" applyBorder="1" applyAlignment="1">
      <alignment horizontal="right" vertical="center"/>
    </xf>
    <xf numFmtId="3" fontId="20" fillId="0" borderId="11" xfId="4" applyNumberFormat="1" applyFont="1" applyFill="1" applyBorder="1" applyAlignment="1">
      <alignment horizontal="right" vertical="center"/>
    </xf>
    <xf numFmtId="0" fontId="20" fillId="0" borderId="10" xfId="4" applyFont="1" applyFill="1" applyBorder="1" applyAlignment="1">
      <alignment horizontal="left" vertical="center"/>
    </xf>
    <xf numFmtId="179" fontId="19" fillId="0" borderId="10" xfId="1" applyNumberFormat="1" applyFont="1" applyFill="1" applyBorder="1">
      <alignment vertical="center"/>
    </xf>
    <xf numFmtId="38" fontId="19" fillId="0" borderId="10" xfId="1" applyFont="1" applyFill="1" applyBorder="1">
      <alignment vertical="center"/>
    </xf>
    <xf numFmtId="38" fontId="19" fillId="0" borderId="10" xfId="1" applyNumberFormat="1" applyFont="1" applyFill="1" applyBorder="1" applyAlignment="1">
      <alignment horizontal="right" vertical="center"/>
    </xf>
    <xf numFmtId="38" fontId="20" fillId="0" borderId="10" xfId="5" applyFont="1" applyFill="1" applyBorder="1" applyAlignment="1">
      <alignment horizontal="right" vertical="center"/>
    </xf>
    <xf numFmtId="3" fontId="20" fillId="0" borderId="10" xfId="4" applyNumberFormat="1" applyFont="1" applyFill="1" applyBorder="1" applyAlignment="1">
      <alignment horizontal="right" vertical="center"/>
    </xf>
    <xf numFmtId="0" fontId="20" fillId="0" borderId="10" xfId="4" applyFont="1" applyFill="1" applyBorder="1" applyAlignment="1">
      <alignment horizontal="left" vertical="center" wrapText="1"/>
    </xf>
    <xf numFmtId="38" fontId="20" fillId="0" borderId="13" xfId="5" applyFont="1" applyFill="1" applyBorder="1" applyAlignment="1">
      <alignment horizontal="right" vertical="center"/>
    </xf>
    <xf numFmtId="3" fontId="20" fillId="0" borderId="13" xfId="4" applyNumberFormat="1" applyFont="1" applyFill="1" applyBorder="1" applyAlignment="1">
      <alignment horizontal="right" vertical="center"/>
    </xf>
    <xf numFmtId="3" fontId="20" fillId="0" borderId="11" xfId="5" applyNumberFormat="1" applyFont="1" applyFill="1" applyBorder="1" applyAlignment="1">
      <alignment horizontal="right" vertical="center"/>
    </xf>
    <xf numFmtId="0" fontId="20" fillId="0" borderId="0" xfId="4" applyFont="1" applyFill="1" applyBorder="1" applyAlignment="1">
      <alignment horizontal="left" vertical="center"/>
    </xf>
    <xf numFmtId="0" fontId="20" fillId="0" borderId="0" xfId="4" applyFont="1" applyFill="1" applyBorder="1" applyAlignment="1">
      <alignment horizontal="center" vertical="center"/>
    </xf>
    <xf numFmtId="38" fontId="20" fillId="0" borderId="0" xfId="5" applyFont="1" applyFill="1" applyBorder="1" applyAlignment="1">
      <alignment horizontal="right" vertical="center"/>
    </xf>
    <xf numFmtId="3" fontId="20" fillId="0" borderId="0" xfId="4" applyNumberFormat="1" applyFont="1" applyFill="1" applyBorder="1" applyAlignment="1">
      <alignment horizontal="right" vertical="center"/>
    </xf>
    <xf numFmtId="3" fontId="20" fillId="0" borderId="0" xfId="5" applyNumberFormat="1" applyFont="1" applyFill="1" applyBorder="1" applyAlignment="1">
      <alignment horizontal="right" vertical="center"/>
    </xf>
    <xf numFmtId="0" fontId="20" fillId="0" borderId="10" xfId="4" applyFont="1" applyFill="1" applyBorder="1" applyAlignment="1">
      <alignment vertical="center"/>
    </xf>
    <xf numFmtId="38" fontId="19" fillId="0" borderId="10" xfId="5" applyNumberFormat="1" applyFont="1" applyFill="1" applyBorder="1" applyAlignment="1">
      <alignment horizontal="right" vertical="center"/>
    </xf>
    <xf numFmtId="38" fontId="19" fillId="0" borderId="11" xfId="5" applyNumberFormat="1" applyFont="1" applyFill="1" applyBorder="1" applyAlignment="1">
      <alignment horizontal="right" vertical="center"/>
    </xf>
    <xf numFmtId="0" fontId="20" fillId="0" borderId="16" xfId="4" applyFont="1" applyFill="1" applyBorder="1" applyAlignment="1">
      <alignment horizontal="right" vertical="top"/>
    </xf>
    <xf numFmtId="0" fontId="20" fillId="0" borderId="4" xfId="4" applyFont="1" applyFill="1" applyBorder="1" applyAlignment="1">
      <alignment horizontal="center" vertical="center"/>
    </xf>
    <xf numFmtId="0" fontId="20" fillId="0" borderId="5" xfId="4" applyFont="1" applyFill="1" applyBorder="1" applyAlignment="1">
      <alignment horizontal="left" vertical="center"/>
    </xf>
    <xf numFmtId="38" fontId="19" fillId="0" borderId="16" xfId="1" applyFont="1" applyFill="1" applyBorder="1" applyAlignment="1">
      <alignment horizontal="right" vertical="center"/>
    </xf>
    <xf numFmtId="0" fontId="20" fillId="0" borderId="5" xfId="4" applyFont="1" applyFill="1" applyBorder="1" applyAlignment="1">
      <alignment horizontal="left" vertical="center" wrapText="1"/>
    </xf>
    <xf numFmtId="0" fontId="20" fillId="0" borderId="76" xfId="4" applyFont="1" applyFill="1" applyBorder="1" applyAlignment="1">
      <alignment vertical="center"/>
    </xf>
    <xf numFmtId="0" fontId="20" fillId="0" borderId="77" xfId="4" applyFont="1" applyFill="1" applyBorder="1" applyAlignment="1">
      <alignment vertical="center"/>
    </xf>
    <xf numFmtId="0" fontId="20" fillId="0" borderId="0" xfId="4" applyFont="1">
      <alignment vertical="center"/>
    </xf>
    <xf numFmtId="0" fontId="19" fillId="0" borderId="0" xfId="4" applyFont="1" applyFill="1" applyAlignment="1">
      <alignment horizontal="center" vertical="center"/>
    </xf>
    <xf numFmtId="0" fontId="19" fillId="0" borderId="0" xfId="4" applyFont="1" applyFill="1" applyAlignment="1">
      <alignment horizontal="right" vertical="center"/>
    </xf>
    <xf numFmtId="0" fontId="20" fillId="0" borderId="10" xfId="4" applyFont="1" applyFill="1" applyBorder="1" applyAlignment="1">
      <alignment horizontal="center" vertical="center" wrapText="1"/>
    </xf>
    <xf numFmtId="0" fontId="20" fillId="0" borderId="15" xfId="4" applyFont="1" applyFill="1" applyBorder="1" applyAlignment="1">
      <alignment horizontal="center" vertical="center"/>
    </xf>
    <xf numFmtId="0" fontId="20" fillId="0" borderId="12" xfId="4" applyFont="1" applyFill="1" applyBorder="1" applyAlignment="1">
      <alignment horizontal="right" vertical="top"/>
    </xf>
    <xf numFmtId="0" fontId="20" fillId="0" borderId="10" xfId="4" applyFont="1" applyFill="1" applyBorder="1" applyAlignment="1">
      <alignment horizontal="right" vertical="top"/>
    </xf>
    <xf numFmtId="0" fontId="17" fillId="0" borderId="0" xfId="4" applyFont="1">
      <alignment vertical="center"/>
    </xf>
    <xf numFmtId="0" fontId="16" fillId="0" borderId="0" xfId="4" applyFont="1">
      <alignment vertical="center"/>
    </xf>
    <xf numFmtId="0" fontId="17" fillId="0" borderId="0" xfId="4" applyFont="1" applyAlignment="1">
      <alignment vertical="center"/>
    </xf>
    <xf numFmtId="0" fontId="16" fillId="0" borderId="0" xfId="4" applyFont="1" applyAlignment="1">
      <alignment vertical="center"/>
    </xf>
    <xf numFmtId="0" fontId="16" fillId="0" borderId="0" xfId="4" applyFont="1" applyAlignment="1">
      <alignment horizontal="left" vertical="center"/>
    </xf>
    <xf numFmtId="0" fontId="16" fillId="0" borderId="0" xfId="4" applyFont="1" applyFill="1" applyAlignment="1">
      <alignment horizontal="left" vertical="center" wrapText="1" shrinkToFit="1"/>
    </xf>
    <xf numFmtId="0" fontId="17" fillId="0" borderId="0" xfId="4" applyFont="1" applyAlignment="1">
      <alignment vertical="center" shrinkToFit="1"/>
    </xf>
    <xf numFmtId="0" fontId="17" fillId="0" borderId="0" xfId="4" applyFont="1" applyAlignment="1">
      <alignment horizontal="center" vertical="center"/>
    </xf>
    <xf numFmtId="0" fontId="16" fillId="0" borderId="0" xfId="4" applyFont="1" applyAlignment="1">
      <alignment horizontal="center" vertical="center"/>
    </xf>
    <xf numFmtId="0" fontId="17" fillId="0" borderId="0" xfId="4" applyFont="1" applyBorder="1" applyAlignment="1">
      <alignment vertical="center"/>
    </xf>
    <xf numFmtId="0" fontId="16" fillId="0" borderId="12" xfId="4" applyFont="1" applyBorder="1">
      <alignment vertical="center"/>
    </xf>
    <xf numFmtId="0" fontId="16" fillId="0" borderId="15" xfId="4" applyFont="1" applyBorder="1" applyAlignment="1">
      <alignment vertical="center" shrinkToFit="1"/>
    </xf>
    <xf numFmtId="0" fontId="16" fillId="0" borderId="1" xfId="4" applyFont="1" applyBorder="1" applyAlignment="1">
      <alignment vertical="center"/>
    </xf>
    <xf numFmtId="0" fontId="16" fillId="0" borderId="3" xfId="4" applyFont="1" applyBorder="1" applyAlignment="1">
      <alignment vertical="center"/>
    </xf>
    <xf numFmtId="0" fontId="16" fillId="0" borderId="12" xfId="4" applyFont="1" applyFill="1" applyBorder="1">
      <alignment vertical="center"/>
    </xf>
    <xf numFmtId="0" fontId="16" fillId="0" borderId="14" xfId="4" applyNumberFormat="1" applyFont="1" applyFill="1" applyBorder="1" applyAlignment="1">
      <alignment vertical="center"/>
    </xf>
    <xf numFmtId="0" fontId="16" fillId="0" borderId="15" xfId="4" applyNumberFormat="1" applyFont="1" applyFill="1" applyBorder="1" applyAlignment="1">
      <alignment vertical="center"/>
    </xf>
    <xf numFmtId="0" fontId="16" fillId="0" borderId="14" xfId="4" applyFont="1" applyFill="1" applyBorder="1">
      <alignment vertical="center"/>
    </xf>
    <xf numFmtId="177" fontId="16" fillId="0" borderId="15" xfId="4" applyNumberFormat="1" applyFont="1" applyFill="1" applyBorder="1" applyAlignment="1">
      <alignment vertical="center"/>
    </xf>
    <xf numFmtId="0" fontId="16" fillId="0" borderId="12" xfId="4" applyFont="1" applyFill="1" applyBorder="1" applyAlignment="1">
      <alignment vertical="center"/>
    </xf>
    <xf numFmtId="0" fontId="16" fillId="0" borderId="15" xfId="4" applyFont="1" applyFill="1" applyBorder="1" applyAlignment="1">
      <alignment vertical="center"/>
    </xf>
    <xf numFmtId="0" fontId="17" fillId="0" borderId="0" xfId="4" applyFont="1" applyAlignment="1">
      <alignment horizontal="right" vertical="center"/>
    </xf>
    <xf numFmtId="0" fontId="16" fillId="0" borderId="0" xfId="4" applyFont="1" applyBorder="1" applyAlignment="1">
      <alignment vertical="center"/>
    </xf>
    <xf numFmtId="176" fontId="20" fillId="0" borderId="0" xfId="2" applyFont="1" applyFill="1">
      <alignment vertical="center"/>
    </xf>
    <xf numFmtId="0" fontId="19" fillId="0" borderId="0" xfId="0" applyFont="1" applyFill="1" applyAlignment="1">
      <alignment horizontal="right" vertical="center"/>
    </xf>
    <xf numFmtId="38" fontId="19" fillId="0" borderId="0" xfId="1" applyFont="1" applyFill="1" applyAlignment="1">
      <alignment vertical="center"/>
    </xf>
    <xf numFmtId="0" fontId="19" fillId="0" borderId="0" xfId="0" applyFont="1" applyFill="1">
      <alignment vertical="center"/>
    </xf>
    <xf numFmtId="0" fontId="20" fillId="0" borderId="0" xfId="0" applyFont="1" applyFill="1">
      <alignment vertical="center"/>
    </xf>
    <xf numFmtId="0" fontId="17" fillId="0" borderId="0" xfId="0" applyFont="1" applyAlignment="1">
      <alignment vertical="center"/>
    </xf>
    <xf numFmtId="176" fontId="38" fillId="0" borderId="0" xfId="2" applyFont="1" applyFill="1">
      <alignment vertical="center"/>
    </xf>
    <xf numFmtId="176" fontId="19" fillId="0" borderId="0" xfId="2" applyFont="1" applyFill="1">
      <alignment vertical="center"/>
    </xf>
    <xf numFmtId="176" fontId="20" fillId="0" borderId="10" xfId="2" applyFont="1" applyFill="1" applyBorder="1" applyAlignment="1">
      <alignment horizontal="center" vertical="center" wrapText="1"/>
    </xf>
    <xf numFmtId="176" fontId="20" fillId="0" borderId="14" xfId="2" applyFont="1" applyFill="1" applyBorder="1" applyAlignment="1">
      <alignment horizontal="center" vertical="center"/>
    </xf>
    <xf numFmtId="176" fontId="20" fillId="0" borderId="10" xfId="2" applyFont="1" applyFill="1" applyBorder="1" applyAlignment="1">
      <alignment horizontal="center" vertical="center"/>
    </xf>
    <xf numFmtId="176" fontId="20" fillId="0" borderId="9" xfId="2" applyFont="1" applyFill="1" applyBorder="1" applyAlignment="1">
      <alignment horizontal="center" vertical="center" wrapText="1"/>
    </xf>
    <xf numFmtId="176" fontId="20" fillId="0" borderId="0" xfId="2" applyFont="1" applyFill="1" applyBorder="1">
      <alignment vertical="center"/>
    </xf>
    <xf numFmtId="176" fontId="20" fillId="0" borderId="54" xfId="2" applyFont="1" applyFill="1" applyBorder="1">
      <alignment vertical="center"/>
    </xf>
    <xf numFmtId="176" fontId="20" fillId="0" borderId="5" xfId="2" applyFont="1" applyFill="1" applyBorder="1">
      <alignment vertical="center"/>
    </xf>
    <xf numFmtId="176" fontId="20" fillId="0" borderId="16" xfId="2" applyFont="1" applyFill="1" applyBorder="1">
      <alignment vertical="center"/>
    </xf>
    <xf numFmtId="176" fontId="20" fillId="0" borderId="16" xfId="2" applyFont="1" applyFill="1" applyBorder="1" applyAlignment="1">
      <alignment horizontal="right" vertical="center" wrapText="1"/>
    </xf>
    <xf numFmtId="176" fontId="20" fillId="0" borderId="0" xfId="2" applyFont="1" applyFill="1" applyBorder="1" applyAlignment="1">
      <alignment horizontal="right" vertical="center"/>
    </xf>
    <xf numFmtId="176" fontId="20" fillId="0" borderId="11" xfId="2" applyFont="1" applyFill="1" applyBorder="1" applyAlignment="1">
      <alignment horizontal="center" vertical="center"/>
    </xf>
    <xf numFmtId="176" fontId="20" fillId="0" borderId="7" xfId="2" applyFont="1" applyFill="1" applyBorder="1">
      <alignment vertical="center"/>
    </xf>
    <xf numFmtId="176" fontId="20" fillId="0" borderId="55" xfId="2" applyFont="1" applyFill="1" applyBorder="1">
      <alignment vertical="center"/>
    </xf>
    <xf numFmtId="176" fontId="20" fillId="0" borderId="7" xfId="2" applyFont="1" applyFill="1" applyBorder="1" applyAlignment="1">
      <alignment horizontal="center" vertical="center"/>
    </xf>
    <xf numFmtId="176" fontId="20" fillId="0" borderId="8" xfId="2" applyFont="1" applyFill="1" applyBorder="1">
      <alignment vertical="center"/>
    </xf>
    <xf numFmtId="176" fontId="20" fillId="0" borderId="11" xfId="2" applyFont="1" applyFill="1" applyBorder="1">
      <alignment vertical="center"/>
    </xf>
    <xf numFmtId="179" fontId="20" fillId="0" borderId="11" xfId="1" applyNumberFormat="1" applyFont="1" applyFill="1" applyBorder="1">
      <alignment vertical="center"/>
    </xf>
    <xf numFmtId="176" fontId="20" fillId="0" borderId="12" xfId="2" applyFont="1" applyFill="1" applyBorder="1" applyAlignment="1">
      <alignment horizontal="right" vertical="center"/>
    </xf>
    <xf numFmtId="179" fontId="20" fillId="0" borderId="10" xfId="1" applyNumberFormat="1" applyFont="1" applyFill="1" applyBorder="1">
      <alignment vertical="center"/>
    </xf>
    <xf numFmtId="176" fontId="20" fillId="0" borderId="10" xfId="2" applyFont="1" applyFill="1" applyBorder="1">
      <alignment vertical="center"/>
    </xf>
    <xf numFmtId="181" fontId="20" fillId="0" borderId="15" xfId="2" applyNumberFormat="1" applyFont="1" applyFill="1" applyBorder="1" applyAlignment="1">
      <alignment horizontal="center" vertical="center"/>
    </xf>
    <xf numFmtId="0" fontId="19" fillId="0" borderId="0" xfId="4" applyFont="1" applyFill="1" applyAlignment="1">
      <alignment horizontal="center" vertical="center"/>
    </xf>
    <xf numFmtId="0" fontId="0" fillId="2" borderId="0" xfId="0" applyFill="1" applyAlignment="1">
      <alignment horizontal="center" vertical="center"/>
    </xf>
    <xf numFmtId="0" fontId="0" fillId="5" borderId="0" xfId="0" applyFill="1" applyAlignment="1">
      <alignment horizontal="center" vertical="center"/>
    </xf>
    <xf numFmtId="38" fontId="0" fillId="2" borderId="0" xfId="1" applyFont="1" applyFill="1" applyAlignment="1">
      <alignment horizontal="center" vertical="center"/>
    </xf>
    <xf numFmtId="0" fontId="0" fillId="0" borderId="0" xfId="0" applyAlignment="1">
      <alignment horizontal="center" vertical="center"/>
    </xf>
    <xf numFmtId="0" fontId="0" fillId="0" borderId="0" xfId="0" applyFont="1" applyAlignment="1">
      <alignment horizontal="distributed" vertical="center"/>
    </xf>
    <xf numFmtId="0" fontId="14" fillId="0" borderId="0" xfId="0" applyFont="1" applyAlignment="1">
      <alignment horizontal="distributed" vertical="center"/>
    </xf>
    <xf numFmtId="0" fontId="0" fillId="5" borderId="0" xfId="0" applyFill="1" applyAlignment="1">
      <alignment horizontal="left" vertical="center"/>
    </xf>
    <xf numFmtId="57" fontId="0" fillId="2" borderId="0" xfId="0" applyNumberFormat="1" applyFill="1" applyAlignment="1">
      <alignment horizontal="center" vertical="center"/>
    </xf>
    <xf numFmtId="0" fontId="0" fillId="2" borderId="0" xfId="0" applyFill="1" applyAlignment="1">
      <alignment horizontal="left" vertical="center"/>
    </xf>
    <xf numFmtId="0" fontId="23" fillId="4" borderId="0" xfId="0" applyFont="1" applyFill="1" applyAlignment="1">
      <alignment horizontal="center"/>
    </xf>
    <xf numFmtId="176" fontId="8" fillId="0" borderId="0" xfId="2" applyFont="1" applyFill="1" applyBorder="1" applyAlignment="1">
      <alignment horizontal="right" vertical="center"/>
    </xf>
    <xf numFmtId="176" fontId="8" fillId="0" borderId="17" xfId="2" applyFont="1" applyFill="1" applyBorder="1" applyAlignment="1">
      <alignment horizontal="center" vertical="center" wrapText="1"/>
    </xf>
    <xf numFmtId="176" fontId="8" fillId="0" borderId="0" xfId="2" applyFont="1" applyFill="1" applyBorder="1" applyAlignment="1">
      <alignment horizontal="center" vertical="center" wrapText="1"/>
    </xf>
    <xf numFmtId="176" fontId="8" fillId="0" borderId="45" xfId="2" applyFont="1" applyFill="1" applyBorder="1" applyAlignment="1">
      <alignment horizontal="center" vertical="center" wrapText="1"/>
    </xf>
    <xf numFmtId="176" fontId="8" fillId="0" borderId="43" xfId="2" applyFont="1" applyFill="1" applyBorder="1" applyAlignment="1">
      <alignment horizontal="center" vertical="center" wrapText="1"/>
    </xf>
    <xf numFmtId="176" fontId="8" fillId="0" borderId="46" xfId="2" applyFont="1" applyFill="1" applyBorder="1" applyAlignment="1">
      <alignment horizontal="center" vertical="center" wrapText="1"/>
    </xf>
    <xf numFmtId="176" fontId="8" fillId="0" borderId="47" xfId="2" applyFont="1" applyFill="1" applyBorder="1" applyAlignment="1">
      <alignment horizontal="center" vertical="center" wrapText="1"/>
    </xf>
    <xf numFmtId="176" fontId="8" fillId="0" borderId="42" xfId="2" applyFont="1" applyFill="1" applyBorder="1" applyAlignment="1">
      <alignment horizontal="center" vertical="center" wrapText="1"/>
    </xf>
    <xf numFmtId="176" fontId="8" fillId="0" borderId="34" xfId="2" applyFont="1" applyFill="1" applyBorder="1" applyAlignment="1">
      <alignment horizontal="center" vertical="center" wrapText="1"/>
    </xf>
    <xf numFmtId="176" fontId="8" fillId="0" borderId="20" xfId="2" applyFont="1" applyFill="1" applyBorder="1" applyAlignment="1">
      <alignment horizontal="center" vertical="center" wrapText="1"/>
    </xf>
    <xf numFmtId="180" fontId="8" fillId="0" borderId="30" xfId="2" applyNumberFormat="1" applyFont="1" applyFill="1" applyBorder="1" applyAlignment="1">
      <alignment horizontal="right" vertical="center" wrapText="1"/>
    </xf>
    <xf numFmtId="180" fontId="8" fillId="0" borderId="18" xfId="2" applyNumberFormat="1" applyFont="1" applyFill="1" applyBorder="1" applyAlignment="1">
      <alignment horizontal="right" vertical="center" wrapText="1"/>
    </xf>
    <xf numFmtId="180" fontId="8" fillId="0" borderId="28" xfId="2" applyNumberFormat="1" applyFont="1" applyFill="1" applyBorder="1" applyAlignment="1">
      <alignment horizontal="right" vertical="center" wrapText="1"/>
    </xf>
    <xf numFmtId="180" fontId="8" fillId="0" borderId="21" xfId="2" applyNumberFormat="1" applyFont="1" applyFill="1" applyBorder="1" applyAlignment="1">
      <alignment horizontal="right" vertical="center" wrapText="1"/>
    </xf>
    <xf numFmtId="176" fontId="8" fillId="0" borderId="19" xfId="2" applyFont="1" applyFill="1" applyBorder="1" applyAlignment="1">
      <alignment horizontal="center" vertical="center" wrapText="1"/>
    </xf>
    <xf numFmtId="176" fontId="8" fillId="0" borderId="22" xfId="2" applyFont="1" applyFill="1" applyBorder="1" applyAlignment="1">
      <alignment horizontal="center" vertical="center" wrapText="1"/>
    </xf>
    <xf numFmtId="176" fontId="8" fillId="0" borderId="44" xfId="2" applyFont="1" applyFill="1" applyBorder="1" applyAlignment="1">
      <alignment horizontal="center" vertical="center" wrapText="1"/>
    </xf>
    <xf numFmtId="176" fontId="8" fillId="0" borderId="41" xfId="2" applyFont="1" applyFill="1" applyBorder="1" applyAlignment="1">
      <alignment horizontal="center" vertical="center" wrapText="1"/>
    </xf>
    <xf numFmtId="176" fontId="8" fillId="0" borderId="33" xfId="2" applyFont="1" applyFill="1" applyBorder="1" applyAlignment="1">
      <alignment horizontal="center" vertical="center" wrapText="1"/>
    </xf>
    <xf numFmtId="176" fontId="8" fillId="0" borderId="48" xfId="2" applyFont="1" applyFill="1" applyBorder="1" applyAlignment="1">
      <alignment horizontal="center" vertical="center" wrapText="1"/>
    </xf>
    <xf numFmtId="176" fontId="8" fillId="0" borderId="37" xfId="2" applyFont="1" applyFill="1" applyBorder="1" applyAlignment="1">
      <alignment horizontal="center" vertical="center" wrapText="1"/>
    </xf>
    <xf numFmtId="176" fontId="8" fillId="0" borderId="38" xfId="2" applyFont="1" applyFill="1" applyBorder="1" applyAlignment="1">
      <alignment horizontal="center" vertical="center" wrapText="1"/>
    </xf>
    <xf numFmtId="0" fontId="16" fillId="0" borderId="31" xfId="0" applyFont="1" applyBorder="1" applyAlignment="1">
      <alignment horizontal="center" vertical="center"/>
    </xf>
    <xf numFmtId="0" fontId="16" fillId="0" borderId="20" xfId="0" applyFont="1" applyBorder="1" applyAlignment="1">
      <alignment horizontal="center" vertical="center"/>
    </xf>
    <xf numFmtId="176" fontId="8" fillId="0" borderId="80" xfId="2" applyFont="1" applyFill="1" applyBorder="1" applyAlignment="1">
      <alignment horizontal="center" vertical="center" wrapText="1"/>
    </xf>
    <xf numFmtId="176" fontId="8" fillId="0" borderId="78" xfId="2" applyFont="1" applyFill="1" applyBorder="1" applyAlignment="1">
      <alignment horizontal="right" vertical="center" wrapText="1"/>
    </xf>
    <xf numFmtId="176" fontId="8" fillId="0" borderId="79" xfId="2" applyFont="1" applyFill="1" applyBorder="1" applyAlignment="1">
      <alignment horizontal="right" vertical="center" wrapText="1"/>
    </xf>
    <xf numFmtId="176" fontId="8" fillId="0" borderId="30" xfId="2" applyFont="1" applyFill="1" applyBorder="1" applyAlignment="1">
      <alignment horizontal="right" vertical="center" wrapText="1"/>
    </xf>
    <xf numFmtId="176" fontId="8" fillId="0" borderId="18" xfId="2" applyFont="1" applyFill="1" applyBorder="1" applyAlignment="1">
      <alignment horizontal="right" vertical="center" wrapText="1"/>
    </xf>
    <xf numFmtId="176" fontId="8" fillId="0" borderId="27" xfId="2" applyFont="1" applyFill="1" applyBorder="1" applyAlignment="1">
      <alignment horizontal="center" vertical="center" wrapText="1"/>
    </xf>
    <xf numFmtId="176" fontId="8" fillId="0" borderId="23" xfId="2" applyFont="1" applyFill="1" applyBorder="1" applyAlignment="1">
      <alignment horizontal="center" vertical="center" wrapText="1"/>
    </xf>
    <xf numFmtId="176" fontId="8" fillId="0" borderId="24" xfId="2" applyFont="1" applyFill="1" applyBorder="1" applyAlignment="1">
      <alignment horizontal="center" vertical="center" wrapText="1"/>
    </xf>
    <xf numFmtId="176" fontId="8" fillId="0" borderId="28" xfId="2" applyFont="1" applyFill="1" applyBorder="1" applyAlignment="1">
      <alignment horizontal="center" vertical="center" wrapText="1"/>
    </xf>
    <xf numFmtId="176" fontId="8" fillId="0" borderId="21" xfId="2" applyFont="1" applyFill="1" applyBorder="1" applyAlignment="1">
      <alignment horizontal="center" vertical="center" wrapText="1"/>
    </xf>
    <xf numFmtId="179" fontId="8" fillId="0" borderId="29" xfId="1" applyNumberFormat="1" applyFont="1" applyFill="1" applyBorder="1" applyAlignment="1">
      <alignment horizontal="right" vertical="center" wrapText="1"/>
    </xf>
    <xf numFmtId="179" fontId="8" fillId="0" borderId="25" xfId="1" applyNumberFormat="1" applyFont="1" applyFill="1" applyBorder="1" applyAlignment="1">
      <alignment horizontal="right" vertical="center" wrapText="1"/>
    </xf>
    <xf numFmtId="179" fontId="8" fillId="0" borderId="30" xfId="1" applyNumberFormat="1" applyFont="1" applyFill="1" applyBorder="1" applyAlignment="1">
      <alignment horizontal="right" vertical="center" wrapText="1"/>
    </xf>
    <xf numFmtId="179" fontId="8" fillId="0" borderId="18" xfId="1" applyNumberFormat="1" applyFont="1" applyFill="1" applyBorder="1" applyAlignment="1">
      <alignment horizontal="right" vertical="center" wrapText="1"/>
    </xf>
    <xf numFmtId="176" fontId="8" fillId="0" borderId="26" xfId="2" applyFont="1" applyFill="1" applyBorder="1" applyAlignment="1">
      <alignment horizontal="center" vertical="center" wrapText="1"/>
    </xf>
    <xf numFmtId="176" fontId="8" fillId="0" borderId="0" xfId="2" applyFont="1" applyFill="1" applyBorder="1" applyAlignment="1">
      <alignment horizontal="left" vertical="justify" wrapText="1"/>
    </xf>
    <xf numFmtId="178" fontId="8" fillId="0" borderId="0" xfId="2" applyNumberFormat="1" applyFont="1" applyFill="1" applyBorder="1" applyAlignment="1">
      <alignment horizontal="right" vertical="center"/>
    </xf>
    <xf numFmtId="176" fontId="8" fillId="0" borderId="32" xfId="2" applyNumberFormat="1" applyFont="1" applyFill="1" applyBorder="1" applyAlignment="1">
      <alignment horizontal="center" vertical="center" wrapText="1"/>
    </xf>
    <xf numFmtId="176" fontId="8" fillId="0" borderId="17" xfId="2" applyNumberFormat="1" applyFont="1" applyFill="1" applyBorder="1" applyAlignment="1">
      <alignment horizontal="center" vertical="center" wrapText="1"/>
    </xf>
    <xf numFmtId="177" fontId="8" fillId="0" borderId="0" xfId="2" quotePrefix="1" applyNumberFormat="1" applyFont="1" applyFill="1" applyBorder="1" applyAlignment="1">
      <alignment horizontal="right" vertical="center"/>
    </xf>
    <xf numFmtId="176" fontId="3" fillId="0" borderId="0" xfId="2" applyFont="1" applyFill="1" applyBorder="1" applyAlignment="1">
      <alignment horizontal="center" vertical="center"/>
    </xf>
    <xf numFmtId="0" fontId="8" fillId="0" borderId="0" xfId="3" applyFont="1" applyFill="1" applyBorder="1" applyAlignment="1">
      <alignment horizontal="center" vertical="center"/>
    </xf>
    <xf numFmtId="0" fontId="8" fillId="0" borderId="0" xfId="3" applyFont="1" applyFill="1" applyBorder="1" applyAlignment="1">
      <alignment horizontal="left" vertical="center"/>
    </xf>
    <xf numFmtId="176" fontId="8" fillId="0" borderId="0" xfId="2" applyFont="1" applyFill="1" applyBorder="1" applyAlignment="1">
      <alignment horizontal="center" vertical="center"/>
    </xf>
    <xf numFmtId="0" fontId="3" fillId="0" borderId="0" xfId="0" applyFont="1" applyAlignment="1">
      <alignment horizontal="center" vertical="center"/>
    </xf>
    <xf numFmtId="176" fontId="4" fillId="0" borderId="16" xfId="2" applyFont="1" applyFill="1" applyBorder="1" applyAlignment="1">
      <alignment horizontal="center" vertical="center"/>
    </xf>
    <xf numFmtId="176" fontId="4" fillId="0" borderId="11" xfId="2" applyFont="1" applyFill="1" applyBorder="1" applyAlignment="1">
      <alignment horizontal="center" vertical="center"/>
    </xf>
    <xf numFmtId="176" fontId="10" fillId="0" borderId="9" xfId="2" applyFont="1" applyFill="1" applyBorder="1" applyAlignment="1">
      <alignment horizontal="center" vertical="center" wrapText="1"/>
    </xf>
    <xf numFmtId="176" fontId="10" fillId="0" borderId="11" xfId="2" applyFont="1" applyFill="1" applyBorder="1" applyAlignment="1">
      <alignment horizontal="center" vertical="center" wrapText="1"/>
    </xf>
    <xf numFmtId="176" fontId="10" fillId="0" borderId="9" xfId="2" applyFont="1" applyFill="1" applyBorder="1" applyAlignment="1">
      <alignment horizontal="center" vertical="center"/>
    </xf>
    <xf numFmtId="176" fontId="10" fillId="0" borderId="11" xfId="2" applyFont="1" applyFill="1" applyBorder="1" applyAlignment="1">
      <alignment horizontal="center" vertical="center"/>
    </xf>
    <xf numFmtId="176" fontId="4" fillId="0" borderId="9" xfId="2" applyFont="1" applyFill="1" applyBorder="1" applyAlignment="1">
      <alignment horizontal="center" vertical="center"/>
    </xf>
    <xf numFmtId="176" fontId="4" fillId="0" borderId="9" xfId="2" applyFont="1" applyFill="1" applyBorder="1" applyAlignment="1">
      <alignment horizontal="center" vertical="center" wrapText="1"/>
    </xf>
    <xf numFmtId="176" fontId="10" fillId="0" borderId="3" xfId="2" applyFont="1" applyFill="1" applyBorder="1" applyAlignment="1">
      <alignment horizontal="center" vertical="center"/>
    </xf>
    <xf numFmtId="176" fontId="10" fillId="0" borderId="8" xfId="2" applyFont="1" applyFill="1" applyBorder="1" applyAlignment="1">
      <alignment horizontal="center" vertical="center"/>
    </xf>
    <xf numFmtId="0" fontId="19" fillId="0" borderId="0" xfId="4" applyFont="1" applyFill="1" applyAlignment="1">
      <alignment horizontal="center" vertical="center"/>
    </xf>
    <xf numFmtId="0" fontId="20" fillId="0" borderId="10" xfId="4" applyFont="1" applyFill="1" applyBorder="1" applyAlignment="1">
      <alignment horizontal="center" vertical="center"/>
    </xf>
    <xf numFmtId="0" fontId="20" fillId="0" borderId="1" xfId="4" applyFont="1" applyFill="1" applyBorder="1" applyAlignment="1">
      <alignment horizontal="center" vertical="center"/>
    </xf>
    <xf numFmtId="0" fontId="20" fillId="0" borderId="3" xfId="4" applyFont="1" applyFill="1" applyBorder="1" applyAlignment="1">
      <alignment horizontal="center" vertical="center"/>
    </xf>
    <xf numFmtId="0" fontId="20" fillId="0" borderId="11" xfId="4" applyFont="1" applyFill="1" applyBorder="1" applyAlignment="1">
      <alignment horizontal="center" vertical="center"/>
    </xf>
    <xf numFmtId="38" fontId="20" fillId="0" borderId="12" xfId="4" applyNumberFormat="1" applyFont="1" applyFill="1" applyBorder="1" applyAlignment="1">
      <alignment horizontal="center" vertical="center"/>
    </xf>
    <xf numFmtId="0" fontId="20" fillId="0" borderId="15" xfId="4" applyFont="1" applyFill="1" applyBorder="1" applyAlignment="1">
      <alignment horizontal="center" vertical="center"/>
    </xf>
    <xf numFmtId="0" fontId="20" fillId="0" borderId="13" xfId="4" applyFont="1" applyFill="1" applyBorder="1" applyAlignment="1">
      <alignment horizontal="center" vertical="center"/>
    </xf>
    <xf numFmtId="0" fontId="20" fillId="0" borderId="1" xfId="4" applyFont="1" applyFill="1" applyBorder="1" applyAlignment="1">
      <alignment horizontal="center" vertical="center" wrapText="1"/>
    </xf>
    <xf numFmtId="0" fontId="20" fillId="0" borderId="3" xfId="4" applyFont="1" applyFill="1" applyBorder="1" applyAlignment="1">
      <alignment horizontal="center" vertical="center" wrapText="1"/>
    </xf>
    <xf numFmtId="0" fontId="20" fillId="0" borderId="4" xfId="4" applyFont="1" applyFill="1" applyBorder="1" applyAlignment="1">
      <alignment horizontal="center" vertical="center" wrapText="1"/>
    </xf>
    <xf numFmtId="0" fontId="20" fillId="0" borderId="5" xfId="4" applyFont="1" applyFill="1" applyBorder="1" applyAlignment="1">
      <alignment horizontal="center" vertical="center" wrapText="1"/>
    </xf>
    <xf numFmtId="0" fontId="19" fillId="0" borderId="7" xfId="4" applyFont="1" applyFill="1" applyBorder="1" applyAlignment="1">
      <alignment horizontal="center" vertical="center"/>
    </xf>
    <xf numFmtId="0" fontId="19" fillId="0" borderId="0" xfId="4" applyFont="1" applyFill="1" applyAlignment="1">
      <alignment horizontal="center" vertical="center" shrinkToFit="1"/>
    </xf>
    <xf numFmtId="0" fontId="20" fillId="0" borderId="0" xfId="4" applyFont="1" applyFill="1" applyAlignment="1">
      <alignment horizontal="left" vertical="center" wrapText="1"/>
    </xf>
    <xf numFmtId="0" fontId="20" fillId="0" borderId="0" xfId="4" applyFont="1" applyFill="1" applyAlignment="1">
      <alignment horizontal="left" vertical="center"/>
    </xf>
    <xf numFmtId="0" fontId="19" fillId="0" borderId="0" xfId="4" applyFont="1" applyFill="1" applyAlignment="1">
      <alignment horizontal="center" vertical="center" wrapText="1"/>
    </xf>
    <xf numFmtId="0" fontId="8" fillId="0" borderId="0" xfId="4" applyFont="1" applyBorder="1" applyAlignment="1">
      <alignment horizontal="left" vertical="center" wrapText="1"/>
    </xf>
    <xf numFmtId="0" fontId="8" fillId="0" borderId="0" xfId="4" applyNumberFormat="1" applyFont="1" applyFill="1" applyBorder="1" applyAlignment="1">
      <alignment horizontal="right" vertical="center"/>
    </xf>
    <xf numFmtId="0" fontId="3" fillId="0" borderId="0" xfId="4" applyFont="1" applyFill="1" applyAlignment="1">
      <alignment vertical="center" wrapText="1"/>
    </xf>
    <xf numFmtId="0" fontId="3" fillId="0" borderId="0" xfId="4" applyFont="1" applyFill="1" applyBorder="1" applyAlignment="1">
      <alignment horizontal="center" vertical="center" wrapText="1"/>
    </xf>
    <xf numFmtId="0" fontId="3" fillId="0" borderId="0" xfId="4" applyFont="1" applyFill="1" applyBorder="1" applyAlignment="1">
      <alignment horizontal="center" vertical="center"/>
    </xf>
    <xf numFmtId="0" fontId="8" fillId="0" borderId="0" xfId="4" applyFont="1" applyFill="1" applyBorder="1" applyAlignment="1">
      <alignment vertical="center"/>
    </xf>
    <xf numFmtId="0" fontId="8" fillId="0" borderId="7" xfId="4" applyFont="1" applyFill="1" applyBorder="1" applyAlignment="1">
      <alignment horizontal="center" vertical="center"/>
    </xf>
    <xf numFmtId="0" fontId="8" fillId="0" borderId="8" xfId="4" applyFont="1" applyFill="1" applyBorder="1" applyAlignment="1">
      <alignment horizontal="center" vertical="center"/>
    </xf>
    <xf numFmtId="0" fontId="8" fillId="0" borderId="1" xfId="4" applyFont="1" applyFill="1" applyBorder="1" applyAlignment="1">
      <alignment horizontal="center" vertical="center"/>
    </xf>
    <xf numFmtId="0" fontId="8" fillId="0" borderId="2" xfId="4" applyFont="1" applyFill="1" applyBorder="1" applyAlignment="1">
      <alignment horizontal="center" vertical="center"/>
    </xf>
    <xf numFmtId="0" fontId="8" fillId="0" borderId="3" xfId="4" applyFont="1" applyFill="1" applyBorder="1" applyAlignment="1">
      <alignment horizontal="center" vertical="center"/>
    </xf>
    <xf numFmtId="0" fontId="8" fillId="0" borderId="0" xfId="4" applyFont="1" applyFill="1" applyBorder="1" applyAlignment="1">
      <alignment horizontal="center" vertical="center" wrapText="1"/>
    </xf>
    <xf numFmtId="0" fontId="8" fillId="0" borderId="0" xfId="4" applyFont="1" applyFill="1" applyBorder="1" applyAlignment="1">
      <alignment horizontal="center" vertical="center"/>
    </xf>
    <xf numFmtId="3" fontId="8" fillId="0" borderId="0" xfId="4" quotePrefix="1" applyNumberFormat="1" applyFont="1" applyFill="1" applyBorder="1" applyAlignment="1">
      <alignment horizontal="right" vertical="center"/>
    </xf>
    <xf numFmtId="0" fontId="3" fillId="0" borderId="0" xfId="4" applyFont="1" applyFill="1" applyAlignment="1">
      <alignment horizontal="center" vertical="center"/>
    </xf>
    <xf numFmtId="0" fontId="8" fillId="0" borderId="10" xfId="4" applyFont="1" applyFill="1" applyBorder="1" applyAlignment="1">
      <alignment horizontal="center" vertical="center"/>
    </xf>
    <xf numFmtId="0" fontId="3" fillId="0" borderId="0" xfId="4" applyFont="1" applyFill="1" applyBorder="1" applyAlignment="1">
      <alignment horizontal="left" vertical="center"/>
    </xf>
    <xf numFmtId="0" fontId="15" fillId="0" borderId="0" xfId="4" applyFont="1" applyFill="1" applyBorder="1" applyAlignment="1">
      <alignment horizontal="center" vertical="center"/>
    </xf>
    <xf numFmtId="0" fontId="8" fillId="0" borderId="0" xfId="4" applyFont="1" applyFill="1" applyBorder="1" applyAlignment="1">
      <alignment horizontal="left" vertical="distributed" wrapText="1"/>
    </xf>
    <xf numFmtId="0" fontId="8" fillId="0" borderId="0" xfId="4" applyFont="1" applyFill="1" applyBorder="1" applyAlignment="1">
      <alignment vertical="distributed" wrapText="1"/>
    </xf>
    <xf numFmtId="0" fontId="8" fillId="0" borderId="6" xfId="4" applyFont="1" applyFill="1" applyBorder="1" applyAlignment="1">
      <alignment horizontal="center" vertical="center"/>
    </xf>
    <xf numFmtId="3" fontId="8" fillId="0" borderId="0" xfId="4" quotePrefix="1" applyNumberFormat="1" applyFont="1" applyFill="1" applyBorder="1" applyAlignment="1">
      <alignment horizontal="center" vertical="center"/>
    </xf>
    <xf numFmtId="0" fontId="8" fillId="0" borderId="4" xfId="4" applyFont="1" applyFill="1" applyBorder="1" applyAlignment="1">
      <alignment horizontal="center" vertical="center"/>
    </xf>
    <xf numFmtId="0" fontId="8" fillId="0" borderId="5" xfId="4" applyFont="1" applyFill="1" applyBorder="1" applyAlignment="1">
      <alignment horizontal="center" vertical="center"/>
    </xf>
    <xf numFmtId="0" fontId="16" fillId="0" borderId="12" xfId="4" applyFont="1" applyBorder="1" applyAlignment="1">
      <alignment horizontal="distributed" vertical="center" wrapText="1"/>
    </xf>
    <xf numFmtId="0" fontId="16" fillId="0" borderId="14" xfId="4" applyFont="1" applyBorder="1" applyAlignment="1">
      <alignment horizontal="distributed" vertical="center"/>
    </xf>
    <xf numFmtId="0" fontId="16" fillId="0" borderId="15" xfId="4" applyFont="1" applyBorder="1" applyAlignment="1">
      <alignment horizontal="distributed" vertical="center"/>
    </xf>
    <xf numFmtId="0" fontId="16" fillId="0" borderId="14" xfId="4" applyFont="1" applyFill="1" applyBorder="1" applyAlignment="1">
      <alignment vertical="center" wrapText="1"/>
    </xf>
    <xf numFmtId="0" fontId="16" fillId="0" borderId="0" xfId="4" applyFont="1" applyFill="1" applyAlignment="1">
      <alignment horizontal="center" vertical="center"/>
    </xf>
    <xf numFmtId="0" fontId="17" fillId="0" borderId="0" xfId="4" applyFont="1" applyAlignment="1">
      <alignment vertical="center" wrapText="1"/>
    </xf>
    <xf numFmtId="0" fontId="16" fillId="0" borderId="0" xfId="4" applyNumberFormat="1" applyFont="1" applyFill="1" applyAlignment="1">
      <alignment horizontal="distributed" vertical="center"/>
    </xf>
    <xf numFmtId="0" fontId="16" fillId="0" borderId="0" xfId="4" applyFont="1" applyAlignment="1">
      <alignment vertical="center"/>
    </xf>
    <xf numFmtId="0" fontId="16" fillId="0" borderId="0" xfId="3" applyFont="1" applyFill="1" applyBorder="1" applyAlignment="1">
      <alignment horizontal="center" vertical="center"/>
    </xf>
    <xf numFmtId="176" fontId="16" fillId="0" borderId="0" xfId="2" applyFont="1" applyFill="1" applyBorder="1" applyAlignment="1">
      <alignment horizontal="center" vertical="center"/>
    </xf>
    <xf numFmtId="0" fontId="16" fillId="0" borderId="0" xfId="3" applyFont="1" applyFill="1" applyBorder="1" applyAlignment="1">
      <alignment horizontal="left" vertical="center"/>
    </xf>
    <xf numFmtId="0" fontId="20" fillId="0" borderId="1" xfId="4" applyFont="1" applyBorder="1" applyAlignment="1">
      <alignment horizontal="distributed" vertical="center" wrapText="1"/>
    </xf>
    <xf numFmtId="0" fontId="20" fillId="0" borderId="2" xfId="4" applyFont="1" applyBorder="1" applyAlignment="1">
      <alignment horizontal="distributed" vertical="center" wrapText="1"/>
    </xf>
    <xf numFmtId="0" fontId="20" fillId="0" borderId="3" xfId="4" applyFont="1" applyBorder="1" applyAlignment="1">
      <alignment horizontal="distributed" vertical="center" wrapText="1"/>
    </xf>
    <xf numFmtId="0" fontId="16" fillId="0" borderId="12" xfId="4" applyFont="1" applyBorder="1" applyAlignment="1">
      <alignment horizontal="distributed" vertical="center"/>
    </xf>
    <xf numFmtId="0" fontId="16" fillId="0" borderId="0" xfId="4" applyFont="1" applyAlignment="1">
      <alignment horizontal="center" vertical="center"/>
    </xf>
    <xf numFmtId="0" fontId="16" fillId="0" borderId="0" xfId="4" applyFont="1" applyAlignment="1">
      <alignment horizontal="left" vertical="top" wrapText="1"/>
    </xf>
    <xf numFmtId="0" fontId="16" fillId="0" borderId="0" xfId="4" applyFont="1" applyAlignment="1">
      <alignment horizontal="left" vertical="center" wrapText="1"/>
    </xf>
    <xf numFmtId="0" fontId="16" fillId="0" borderId="14" xfId="4" applyFont="1" applyBorder="1" applyAlignment="1">
      <alignment horizontal="center" vertical="center"/>
    </xf>
    <xf numFmtId="0" fontId="16" fillId="0" borderId="14" xfId="4" applyNumberFormat="1" applyFont="1" applyFill="1" applyBorder="1" applyAlignment="1">
      <alignment horizontal="right" vertical="center"/>
    </xf>
    <xf numFmtId="0" fontId="16" fillId="0" borderId="0" xfId="4" applyFont="1" applyAlignment="1">
      <alignment horizontal="center" vertical="center" wrapText="1"/>
    </xf>
    <xf numFmtId="177" fontId="16" fillId="0" borderId="14" xfId="4" applyNumberFormat="1" applyFont="1" applyFill="1" applyBorder="1" applyAlignment="1">
      <alignment horizontal="right" vertical="center"/>
    </xf>
    <xf numFmtId="0" fontId="16" fillId="0" borderId="15" xfId="4" applyFont="1" applyBorder="1" applyAlignment="1">
      <alignment horizontal="left" vertical="center"/>
    </xf>
    <xf numFmtId="0" fontId="16" fillId="0" borderId="10" xfId="4" applyFont="1" applyBorder="1" applyAlignment="1">
      <alignment horizontal="left" vertical="center"/>
    </xf>
    <xf numFmtId="0" fontId="16" fillId="0" borderId="12" xfId="4" applyFont="1" applyBorder="1" applyAlignment="1">
      <alignment horizontal="left" vertical="center"/>
    </xf>
    <xf numFmtId="0" fontId="16" fillId="0" borderId="14" xfId="40" applyFont="1" applyFill="1" applyBorder="1" applyAlignment="1">
      <alignment horizontal="left" vertical="center" wrapText="1"/>
    </xf>
    <xf numFmtId="0" fontId="16" fillId="0" borderId="14" xfId="40" applyFont="1" applyFill="1" applyBorder="1" applyAlignment="1">
      <alignment horizontal="left" vertical="center"/>
    </xf>
    <xf numFmtId="0" fontId="16" fillId="0" borderId="15" xfId="40" applyFont="1" applyFill="1" applyBorder="1" applyAlignment="1">
      <alignment horizontal="left" vertical="center"/>
    </xf>
    <xf numFmtId="0" fontId="16" fillId="0" borderId="0" xfId="40" applyFont="1" applyAlignment="1">
      <alignment horizontal="left" vertical="center"/>
    </xf>
    <xf numFmtId="0" fontId="16" fillId="0" borderId="0" xfId="40" applyFont="1" applyFill="1" applyAlignment="1">
      <alignment horizontal="left" vertical="center" wrapText="1"/>
    </xf>
    <xf numFmtId="0" fontId="21" fillId="0" borderId="0" xfId="40" applyFont="1" applyBorder="1" applyAlignment="1">
      <alignment horizontal="center" vertical="center"/>
    </xf>
    <xf numFmtId="0" fontId="16" fillId="0" borderId="14" xfId="40" applyFont="1" applyBorder="1" applyAlignment="1">
      <alignment horizontal="left" vertical="center" wrapText="1"/>
    </xf>
    <xf numFmtId="0" fontId="16" fillId="0" borderId="15" xfId="40" applyFont="1" applyFill="1" applyBorder="1" applyAlignment="1">
      <alignment horizontal="left" vertical="center" wrapText="1"/>
    </xf>
    <xf numFmtId="0" fontId="16" fillId="0" borderId="2" xfId="40" applyFont="1" applyBorder="1" applyAlignment="1">
      <alignment horizontal="distributed" vertical="center"/>
    </xf>
    <xf numFmtId="0" fontId="16" fillId="0" borderId="7" xfId="40" applyFont="1" applyBorder="1" applyAlignment="1">
      <alignment horizontal="distributed" vertical="center"/>
    </xf>
    <xf numFmtId="0" fontId="16" fillId="0" borderId="2" xfId="40" applyFont="1" applyFill="1" applyBorder="1" applyAlignment="1">
      <alignment horizontal="left" vertical="center" wrapText="1"/>
    </xf>
    <xf numFmtId="0" fontId="16" fillId="0" borderId="3" xfId="40" applyFont="1" applyFill="1" applyBorder="1" applyAlignment="1">
      <alignment horizontal="left" vertical="center" wrapText="1"/>
    </xf>
    <xf numFmtId="0" fontId="16" fillId="0" borderId="7" xfId="40" applyFont="1" applyFill="1" applyBorder="1" applyAlignment="1">
      <alignment horizontal="left" vertical="center" wrapText="1"/>
    </xf>
    <xf numFmtId="0" fontId="16" fillId="0" borderId="8" xfId="40" applyFont="1" applyFill="1" applyBorder="1" applyAlignment="1">
      <alignment horizontal="left" vertical="center" wrapText="1"/>
    </xf>
    <xf numFmtId="0" fontId="16" fillId="0" borderId="2" xfId="40" applyNumberFormat="1" applyFont="1" applyFill="1" applyBorder="1" applyAlignment="1">
      <alignment horizontal="left" vertical="center"/>
    </xf>
    <xf numFmtId="38" fontId="16" fillId="0" borderId="14" xfId="40" applyNumberFormat="1" applyFont="1" applyFill="1" applyBorder="1" applyAlignment="1">
      <alignment horizontal="left" vertical="center"/>
    </xf>
    <xf numFmtId="176" fontId="4" fillId="0" borderId="68" xfId="2" applyFont="1" applyFill="1" applyBorder="1" applyAlignment="1">
      <alignment horizontal="center" vertical="center"/>
    </xf>
    <xf numFmtId="176" fontId="4" fillId="0" borderId="14" xfId="2" applyFont="1" applyFill="1" applyBorder="1" applyAlignment="1">
      <alignment horizontal="center" vertical="center"/>
    </xf>
    <xf numFmtId="176" fontId="4" fillId="0" borderId="15" xfId="2" applyFont="1" applyFill="1" applyBorder="1" applyAlignment="1">
      <alignment horizontal="center" vertical="center"/>
    </xf>
    <xf numFmtId="0" fontId="17" fillId="0" borderId="0" xfId="0" applyFont="1" applyAlignment="1">
      <alignment horizontal="center" vertical="center"/>
    </xf>
    <xf numFmtId="176" fontId="20" fillId="0" borderId="53" xfId="2" applyFont="1" applyFill="1" applyBorder="1" applyAlignment="1">
      <alignment horizontal="center" vertical="center"/>
    </xf>
    <xf numFmtId="176" fontId="20" fillId="0" borderId="14" xfId="2" applyFont="1" applyFill="1" applyBorder="1" applyAlignment="1">
      <alignment horizontal="center" vertical="center"/>
    </xf>
    <xf numFmtId="176" fontId="20" fillId="0" borderId="15" xfId="2" applyFont="1" applyFill="1" applyBorder="1" applyAlignment="1">
      <alignment horizontal="center" vertical="center"/>
    </xf>
    <xf numFmtId="176" fontId="8" fillId="0" borderId="78" xfId="2" applyFont="1" applyFill="1" applyBorder="1" applyAlignment="1">
      <alignment horizontal="center" vertical="center" wrapText="1"/>
    </xf>
    <xf numFmtId="176" fontId="8" fillId="0" borderId="79" xfId="2" applyFont="1" applyFill="1" applyBorder="1" applyAlignment="1">
      <alignment horizontal="center" vertical="center" wrapText="1"/>
    </xf>
    <xf numFmtId="178" fontId="8" fillId="0" borderId="0" xfId="2" applyNumberFormat="1" applyFont="1" applyFill="1" applyBorder="1" applyAlignment="1">
      <alignment horizontal="center" vertical="center"/>
    </xf>
    <xf numFmtId="0" fontId="16" fillId="0" borderId="0" xfId="0" applyFont="1" applyBorder="1" applyAlignment="1">
      <alignment horizontal="center" vertical="center"/>
    </xf>
    <xf numFmtId="176" fontId="8" fillId="0" borderId="30" xfId="2" applyFont="1" applyFill="1" applyBorder="1" applyAlignment="1">
      <alignment horizontal="center" vertical="center" wrapText="1"/>
    </xf>
    <xf numFmtId="176" fontId="8" fillId="0" borderId="18" xfId="2" applyFont="1" applyFill="1" applyBorder="1" applyAlignment="1">
      <alignment horizontal="center" vertical="center" wrapText="1"/>
    </xf>
    <xf numFmtId="0" fontId="8" fillId="0" borderId="0" xfId="0" applyNumberFormat="1" applyFont="1" applyFill="1" applyBorder="1" applyAlignment="1">
      <alignment horizontal="right" vertical="center"/>
    </xf>
    <xf numFmtId="0" fontId="16" fillId="0" borderId="0" xfId="0" applyFont="1" applyBorder="1" applyAlignment="1">
      <alignment vertical="distributed" wrapText="1"/>
    </xf>
    <xf numFmtId="0" fontId="3" fillId="0" borderId="0" xfId="0" applyFont="1" applyBorder="1" applyAlignment="1">
      <alignment horizontal="center" vertical="center"/>
    </xf>
    <xf numFmtId="176" fontId="8" fillId="0" borderId="32" xfId="2" applyFont="1" applyFill="1" applyBorder="1" applyAlignment="1">
      <alignment horizontal="center" vertical="center" wrapText="1"/>
    </xf>
    <xf numFmtId="180" fontId="8" fillId="0" borderId="29" xfId="2" applyNumberFormat="1" applyFont="1" applyFill="1" applyBorder="1" applyAlignment="1">
      <alignment horizontal="right" vertical="center" wrapText="1"/>
    </xf>
    <xf numFmtId="180" fontId="8" fillId="0" borderId="25" xfId="2" applyNumberFormat="1" applyFont="1" applyFill="1" applyBorder="1" applyAlignment="1">
      <alignment horizontal="right" vertical="center" wrapText="1"/>
    </xf>
    <xf numFmtId="0" fontId="8" fillId="0" borderId="0" xfId="4" applyFont="1" applyFill="1" applyBorder="1" applyAlignment="1">
      <alignment horizontal="left" vertical="top" wrapText="1"/>
    </xf>
    <xf numFmtId="0" fontId="4" fillId="0" borderId="13" xfId="4" applyFont="1" applyFill="1" applyBorder="1" applyAlignment="1">
      <alignment horizontal="center" vertical="center"/>
    </xf>
    <xf numFmtId="0" fontId="4" fillId="0" borderId="11" xfId="4" applyFont="1" applyFill="1" applyBorder="1" applyAlignment="1">
      <alignment horizontal="center" vertical="center"/>
    </xf>
    <xf numFmtId="0" fontId="4" fillId="0" borderId="10" xfId="4" applyFont="1" applyFill="1" applyBorder="1" applyAlignment="1">
      <alignment horizontal="center" vertical="center"/>
    </xf>
    <xf numFmtId="0" fontId="4" fillId="0" borderId="1"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4" fillId="0" borderId="4" xfId="4" applyFont="1" applyFill="1" applyBorder="1" applyAlignment="1">
      <alignment horizontal="center" vertical="center" wrapText="1"/>
    </xf>
    <xf numFmtId="0" fontId="4" fillId="0" borderId="5" xfId="4" applyFont="1" applyFill="1" applyBorder="1" applyAlignment="1">
      <alignment horizontal="center" vertical="center" wrapText="1"/>
    </xf>
    <xf numFmtId="38" fontId="4" fillId="0" borderId="12" xfId="4" applyNumberFormat="1" applyFont="1" applyFill="1" applyBorder="1" applyAlignment="1">
      <alignment horizontal="center" vertical="center"/>
    </xf>
    <xf numFmtId="0" fontId="4" fillId="0" borderId="15" xfId="4" applyFont="1" applyFill="1" applyBorder="1" applyAlignment="1">
      <alignment horizontal="center" vertical="center"/>
    </xf>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4" fillId="0" borderId="3" xfId="4" applyFont="1" applyFill="1" applyBorder="1" applyAlignment="1">
      <alignment horizontal="center" vertical="center"/>
    </xf>
    <xf numFmtId="0" fontId="16" fillId="0" borderId="4" xfId="0" applyFont="1" applyBorder="1" applyAlignment="1">
      <alignment horizontal="center" vertical="center"/>
    </xf>
    <xf numFmtId="176" fontId="8" fillId="0" borderId="38" xfId="2" applyNumberFormat="1" applyFont="1" applyFill="1" applyBorder="1" applyAlignment="1">
      <alignment horizontal="center" vertical="center" wrapText="1"/>
    </xf>
    <xf numFmtId="176" fontId="8" fillId="0" borderId="46" xfId="2" applyNumberFormat="1" applyFont="1" applyFill="1" applyBorder="1" applyAlignment="1">
      <alignment horizontal="center" vertical="center" wrapText="1"/>
    </xf>
    <xf numFmtId="0" fontId="16" fillId="0" borderId="12" xfId="0" applyFont="1" applyBorder="1" applyAlignment="1">
      <alignment horizontal="center" vertical="center"/>
    </xf>
    <xf numFmtId="0" fontId="16" fillId="0" borderId="15" xfId="0" applyFont="1" applyBorder="1" applyAlignment="1">
      <alignment horizontal="center" vertical="center"/>
    </xf>
    <xf numFmtId="176" fontId="8" fillId="0" borderId="90" xfId="2" applyNumberFormat="1" applyFont="1" applyFill="1" applyBorder="1" applyAlignment="1">
      <alignment horizontal="center" vertical="center" wrapText="1"/>
    </xf>
    <xf numFmtId="176" fontId="8" fillId="0" borderId="92" xfId="2" applyNumberFormat="1" applyFont="1" applyFill="1" applyBorder="1" applyAlignment="1">
      <alignment horizontal="center" vertical="center" wrapText="1"/>
    </xf>
    <xf numFmtId="176" fontId="8" fillId="0" borderId="6" xfId="2" applyNumberFormat="1" applyFont="1" applyFill="1" applyBorder="1" applyAlignment="1">
      <alignment horizontal="center" vertical="center" wrapText="1"/>
    </xf>
    <xf numFmtId="176" fontId="8" fillId="0" borderId="8" xfId="2" applyNumberFormat="1" applyFont="1" applyFill="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176" fontId="8" fillId="0" borderId="2" xfId="2" applyFont="1" applyFill="1" applyBorder="1" applyAlignment="1">
      <alignment horizontal="center" vertical="center" wrapText="1"/>
    </xf>
    <xf numFmtId="176" fontId="8" fillId="0" borderId="7" xfId="2" applyFont="1" applyFill="1" applyBorder="1" applyAlignment="1">
      <alignment horizontal="center" vertical="center" wrapText="1"/>
    </xf>
    <xf numFmtId="179" fontId="8" fillId="0" borderId="60" xfId="1" applyNumberFormat="1" applyFont="1" applyFill="1" applyBorder="1" applyAlignment="1">
      <alignment horizontal="center" vertical="center" wrapText="1"/>
    </xf>
    <xf numFmtId="179" fontId="8" fillId="0" borderId="72" xfId="1" applyNumberFormat="1" applyFont="1" applyFill="1" applyBorder="1" applyAlignment="1">
      <alignment horizontal="center" vertical="center" wrapText="1"/>
    </xf>
    <xf numFmtId="179" fontId="8" fillId="0" borderId="48" xfId="1" applyNumberFormat="1" applyFont="1" applyFill="1" applyBorder="1" applyAlignment="1">
      <alignment horizontal="center" vertical="center" wrapText="1"/>
    </xf>
    <xf numFmtId="179" fontId="8" fillId="0" borderId="29" xfId="1" applyNumberFormat="1" applyFont="1" applyFill="1" applyBorder="1" applyAlignment="1">
      <alignment horizontal="center" vertical="center" wrapText="1"/>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176" fontId="8" fillId="0" borderId="81" xfId="2" applyFont="1" applyFill="1" applyBorder="1" applyAlignment="1">
      <alignment horizontal="center" vertical="center" wrapText="1"/>
    </xf>
    <xf numFmtId="176" fontId="8" fillId="0" borderId="86" xfId="2" applyFont="1" applyFill="1" applyBorder="1" applyAlignment="1">
      <alignment horizontal="center" vertical="center" wrapText="1"/>
    </xf>
    <xf numFmtId="176" fontId="8" fillId="0" borderId="87" xfId="2" applyFont="1" applyFill="1" applyBorder="1" applyAlignment="1">
      <alignment horizontal="center" vertical="center" wrapText="1"/>
    </xf>
    <xf numFmtId="176" fontId="8" fillId="0" borderId="82" xfId="2" applyFont="1" applyFill="1" applyBorder="1" applyAlignment="1">
      <alignment horizontal="center" vertical="center" wrapText="1"/>
    </xf>
    <xf numFmtId="176" fontId="8" fillId="0" borderId="88" xfId="2" applyFont="1" applyFill="1" applyBorder="1" applyAlignment="1">
      <alignment horizontal="center" vertical="center" wrapText="1"/>
    </xf>
    <xf numFmtId="176" fontId="8" fillId="0" borderId="89" xfId="2" applyFont="1" applyFill="1" applyBorder="1" applyAlignment="1">
      <alignment horizontal="center" vertical="center" wrapText="1"/>
    </xf>
    <xf numFmtId="179" fontId="8" fillId="0" borderId="4" xfId="1" applyNumberFormat="1" applyFont="1" applyFill="1" applyBorder="1" applyAlignment="1">
      <alignment horizontal="center" vertical="center" wrapText="1"/>
    </xf>
    <xf numFmtId="179" fontId="8" fillId="0" borderId="73" xfId="1" applyNumberFormat="1" applyFont="1" applyFill="1" applyBorder="1" applyAlignment="1">
      <alignment horizontal="center" vertical="center" wrapText="1"/>
    </xf>
    <xf numFmtId="0" fontId="8" fillId="0" borderId="0" xfId="0" applyFont="1" applyFill="1" applyAlignment="1">
      <alignment horizontal="left" vertical="center" wrapText="1"/>
    </xf>
    <xf numFmtId="0" fontId="16" fillId="0" borderId="14" xfId="0" applyFont="1" applyBorder="1" applyAlignment="1">
      <alignment horizontal="center" vertical="center"/>
    </xf>
    <xf numFmtId="176" fontId="8" fillId="0" borderId="60" xfId="2" applyFont="1" applyFill="1" applyBorder="1" applyAlignment="1">
      <alignment horizontal="center" vertical="center" wrapText="1"/>
    </xf>
    <xf numFmtId="176" fontId="8" fillId="0" borderId="35" xfId="2" applyFont="1" applyFill="1" applyBorder="1" applyAlignment="1">
      <alignment horizontal="center" vertical="center" wrapText="1"/>
    </xf>
    <xf numFmtId="176" fontId="8" fillId="0" borderId="36" xfId="2" applyFont="1" applyFill="1" applyBorder="1" applyAlignment="1">
      <alignment horizontal="center" vertical="center" wrapText="1"/>
    </xf>
    <xf numFmtId="176" fontId="8" fillId="0" borderId="4" xfId="2" applyFont="1" applyFill="1" applyBorder="1" applyAlignment="1">
      <alignment horizontal="center" vertical="center" wrapText="1"/>
    </xf>
    <xf numFmtId="176" fontId="8" fillId="0" borderId="5" xfId="2" applyFont="1" applyFill="1" applyBorder="1" applyAlignment="1">
      <alignment horizontal="center" vertical="center" wrapText="1"/>
    </xf>
    <xf numFmtId="176" fontId="8" fillId="0" borderId="4" xfId="2" applyNumberFormat="1" applyFont="1" applyFill="1" applyBorder="1" applyAlignment="1">
      <alignment horizontal="center" vertical="center" wrapText="1"/>
    </xf>
    <xf numFmtId="176" fontId="8" fillId="0" borderId="73" xfId="2" applyNumberFormat="1" applyFont="1" applyFill="1" applyBorder="1" applyAlignment="1">
      <alignment horizontal="center" vertical="center" wrapText="1"/>
    </xf>
    <xf numFmtId="176" fontId="8" fillId="0" borderId="48" xfId="2" applyNumberFormat="1" applyFont="1" applyFill="1" applyBorder="1" applyAlignment="1">
      <alignment horizontal="center" vertical="center" wrapText="1"/>
    </xf>
    <xf numFmtId="176" fontId="8" fillId="0" borderId="29" xfId="2" applyNumberFormat="1" applyFont="1" applyFill="1" applyBorder="1" applyAlignment="1">
      <alignment horizontal="center" vertical="center" wrapText="1"/>
    </xf>
    <xf numFmtId="176" fontId="8" fillId="0" borderId="60" xfId="2" applyNumberFormat="1" applyFont="1" applyFill="1" applyBorder="1" applyAlignment="1">
      <alignment horizontal="center" vertical="center" wrapText="1"/>
    </xf>
    <xf numFmtId="176" fontId="8" fillId="0" borderId="72" xfId="2" applyNumberFormat="1" applyFont="1" applyFill="1" applyBorder="1" applyAlignment="1">
      <alignment horizontal="center" vertical="center" wrapText="1"/>
    </xf>
    <xf numFmtId="176" fontId="8" fillId="0" borderId="83" xfId="2" applyFont="1" applyFill="1" applyBorder="1" applyAlignment="1">
      <alignment horizontal="center" vertical="center" wrapText="1"/>
    </xf>
    <xf numFmtId="176" fontId="8" fillId="0" borderId="84" xfId="2" applyFont="1" applyFill="1" applyBorder="1" applyAlignment="1">
      <alignment horizontal="center" vertical="center" wrapText="1"/>
    </xf>
    <xf numFmtId="176" fontId="8" fillId="0" borderId="85" xfId="2" applyFont="1" applyFill="1" applyBorder="1" applyAlignment="1">
      <alignment horizontal="center" vertical="center" wrapText="1"/>
    </xf>
    <xf numFmtId="176" fontId="8" fillId="0" borderId="91" xfId="2" applyNumberFormat="1" applyFont="1" applyFill="1" applyBorder="1" applyAlignment="1">
      <alignment horizontal="center" vertical="center" wrapText="1"/>
    </xf>
    <xf numFmtId="176" fontId="8" fillId="0" borderId="74" xfId="2" applyNumberFormat="1" applyFont="1" applyFill="1" applyBorder="1" applyAlignment="1">
      <alignment horizontal="center" vertical="center" wrapText="1"/>
    </xf>
    <xf numFmtId="176" fontId="8" fillId="0" borderId="3" xfId="2" applyFont="1" applyFill="1" applyBorder="1" applyAlignment="1">
      <alignment horizontal="center" vertical="center" wrapText="1"/>
    </xf>
    <xf numFmtId="176" fontId="8" fillId="0" borderId="8" xfId="2" applyFont="1" applyFill="1" applyBorder="1" applyAlignment="1">
      <alignment horizontal="center" vertical="center" wrapText="1"/>
    </xf>
    <xf numFmtId="176" fontId="8" fillId="0" borderId="1" xfId="2" applyNumberFormat="1" applyFont="1" applyFill="1" applyBorder="1" applyAlignment="1">
      <alignment horizontal="center" vertical="center" wrapText="1"/>
    </xf>
    <xf numFmtId="176" fontId="8" fillId="0" borderId="2" xfId="2" applyNumberFormat="1" applyFont="1" applyFill="1" applyBorder="1" applyAlignment="1">
      <alignment horizontal="center" vertical="center" wrapText="1"/>
    </xf>
    <xf numFmtId="176" fontId="8" fillId="0" borderId="3" xfId="2" applyNumberFormat="1" applyFont="1" applyFill="1" applyBorder="1" applyAlignment="1">
      <alignment horizontal="center" vertical="center" wrapText="1"/>
    </xf>
    <xf numFmtId="176" fontId="8" fillId="0" borderId="7" xfId="2" applyNumberFormat="1" applyFont="1" applyFill="1" applyBorder="1" applyAlignment="1">
      <alignment horizontal="center" vertical="center" wrapText="1"/>
    </xf>
    <xf numFmtId="176" fontId="8" fillId="0" borderId="5" xfId="2" applyNumberFormat="1" applyFont="1" applyFill="1" applyBorder="1" applyAlignment="1">
      <alignment horizontal="center" vertical="center" wrapText="1"/>
    </xf>
    <xf numFmtId="176" fontId="8" fillId="0" borderId="36" xfId="2"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0" xfId="0" applyFill="1" applyBorder="1" applyAlignment="1">
      <alignment horizontal="distributed" vertical="center"/>
    </xf>
    <xf numFmtId="0" fontId="0" fillId="3" borderId="7" xfId="0" applyFill="1" applyBorder="1" applyAlignment="1">
      <alignment horizontal="distributed" vertical="center"/>
    </xf>
    <xf numFmtId="0" fontId="0" fillId="3" borderId="2" xfId="0" applyFill="1" applyBorder="1" applyAlignment="1">
      <alignment horizontal="distributed" vertical="center"/>
    </xf>
    <xf numFmtId="0" fontId="0" fillId="0" borderId="61" xfId="0" applyBorder="1" applyAlignment="1">
      <alignment horizontal="center" vertical="center"/>
    </xf>
    <xf numFmtId="0" fontId="0" fillId="0" borderId="35" xfId="0" applyBorder="1" applyAlignment="1">
      <alignment horizontal="center" vertical="center"/>
    </xf>
    <xf numFmtId="0" fontId="0" fillId="0" borderId="64" xfId="0"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7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6" fillId="0" borderId="10" xfId="0" applyFont="1" applyBorder="1" applyAlignment="1">
      <alignment horizontal="center" vertical="center" wrapText="1"/>
    </xf>
    <xf numFmtId="0" fontId="16" fillId="0" borderId="0" xfId="0" applyFont="1" applyBorder="1" applyAlignment="1">
      <alignment horizontal="left" vertical="top" wrapText="1"/>
    </xf>
    <xf numFmtId="0" fontId="0" fillId="0" borderId="0" xfId="0" applyAlignment="1">
      <alignment horizontal="left" vertical="center" shrinkToFit="1"/>
    </xf>
    <xf numFmtId="0" fontId="0" fillId="0" borderId="66" xfId="0" applyBorder="1" applyAlignment="1">
      <alignment horizontal="center" vertical="center" shrinkToFit="1"/>
    </xf>
    <xf numFmtId="0" fontId="0" fillId="0" borderId="67" xfId="0" applyBorder="1" applyAlignment="1">
      <alignment horizontal="center" vertical="center" shrinkToFit="1"/>
    </xf>
    <xf numFmtId="0" fontId="20" fillId="0" borderId="12" xfId="4" applyFont="1" applyFill="1" applyBorder="1" applyAlignment="1">
      <alignment horizontal="center" vertical="center" wrapText="1"/>
    </xf>
  </cellXfs>
  <cellStyles count="46">
    <cellStyle name="パーセント" xfId="45" builtinId="5"/>
    <cellStyle name="パーセント 2" xfId="9"/>
    <cellStyle name="パーセント 2 2" xfId="10"/>
    <cellStyle name="パーセント 3" xfId="11"/>
    <cellStyle name="パーセント 4" xfId="12"/>
    <cellStyle name="パーセント 5" xfId="13"/>
    <cellStyle name="桁区切り" xfId="1" builtinId="6"/>
    <cellStyle name="桁区切り 2" xfId="5"/>
    <cellStyle name="桁区切り 2 2" xfId="7"/>
    <cellStyle name="桁区切り 2 2 2" xfId="14"/>
    <cellStyle name="桁区切り 2 3" xfId="6"/>
    <cellStyle name="桁区切り 2 4" xfId="15"/>
    <cellStyle name="桁区切り 2 5" xfId="16"/>
    <cellStyle name="桁区切り 3" xfId="17"/>
    <cellStyle name="桁区切り 3 2" xfId="18"/>
    <cellStyle name="桁区切り 3 3" xfId="19"/>
    <cellStyle name="桁区切り 4" xfId="20"/>
    <cellStyle name="桁区切り 4 2" xfId="21"/>
    <cellStyle name="桁区切り 5" xfId="22"/>
    <cellStyle name="標準" xfId="0" builtinId="0"/>
    <cellStyle name="標準 10" xfId="23"/>
    <cellStyle name="標準 15" xfId="24"/>
    <cellStyle name="標準 16" xfId="25"/>
    <cellStyle name="標準 2" xfId="4"/>
    <cellStyle name="標準 2 2" xfId="8"/>
    <cellStyle name="標準 2 3" xfId="26"/>
    <cellStyle name="標準 2 4" xfId="27"/>
    <cellStyle name="標準 3" xfId="28"/>
    <cellStyle name="標準 3 2" xfId="29"/>
    <cellStyle name="標準 3 3" xfId="30"/>
    <cellStyle name="標準 3 3 2" xfId="3"/>
    <cellStyle name="標準 3 4" xfId="31"/>
    <cellStyle name="標準 3_RC部躯体数量(S造)" xfId="32"/>
    <cellStyle name="標準 4" xfId="33"/>
    <cellStyle name="標準 4 2" xfId="34"/>
    <cellStyle name="標準 5" xfId="35"/>
    <cellStyle name="標準 6" xfId="36"/>
    <cellStyle name="標準 6 2" xfId="37"/>
    <cellStyle name="標準 7" xfId="38"/>
    <cellStyle name="標準 8" xfId="39"/>
    <cellStyle name="標準 9" xfId="40"/>
    <cellStyle name="標準 9 2" xfId="41"/>
    <cellStyle name="標準 9 2 2" xfId="42"/>
    <cellStyle name="標準 9 3" xfId="43"/>
    <cellStyle name="標準_Ｈ17林構トラック(補助金申請）" xfId="2"/>
    <cellStyle name="未定義" xfId="44"/>
  </cellStyles>
  <dxfs count="6">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colors>
    <mruColors>
      <color rgb="FF3366FF"/>
      <color rgb="FF00FFFF"/>
      <color rgb="FFFFFF00"/>
      <color rgb="FFFFFF99"/>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35036;&#21161;&#12398;&#27969;&#12428;!A1"/></Relationships>
</file>

<file path=xl/drawings/_rels/drawing10.xml.rels><?xml version="1.0" encoding="UTF-8" standalone="yes"?>
<Relationships xmlns="http://schemas.openxmlformats.org/package/2006/relationships"><Relationship Id="rId1" Type="http://schemas.openxmlformats.org/officeDocument/2006/relationships/hyperlink" Target="#&#35036;&#21161;&#12398;&#27969;&#12428;!A36"/></Relationships>
</file>

<file path=xl/drawings/_rels/drawing11.xml.rels><?xml version="1.0" encoding="UTF-8" standalone="yes"?>
<Relationships xmlns="http://schemas.openxmlformats.org/package/2006/relationships"><Relationship Id="rId1" Type="http://schemas.openxmlformats.org/officeDocument/2006/relationships/hyperlink" Target="#&#35036;&#21161;&#12398;&#27969;&#12428;!A29"/></Relationships>
</file>

<file path=xl/drawings/_rels/drawing12.xml.rels><?xml version="1.0" encoding="UTF-8" standalone="yes"?>
<Relationships xmlns="http://schemas.openxmlformats.org/package/2006/relationships"><Relationship Id="rId1" Type="http://schemas.openxmlformats.org/officeDocument/2006/relationships/hyperlink" Target="#&#35036;&#21161;&#12398;&#27969;&#12428;!A29"/></Relationships>
</file>

<file path=xl/drawings/_rels/drawing13.xml.rels><?xml version="1.0" encoding="UTF-8" standalone="yes"?>
<Relationships xmlns="http://schemas.openxmlformats.org/package/2006/relationships"><Relationship Id="rId1" Type="http://schemas.openxmlformats.org/officeDocument/2006/relationships/hyperlink" Target="#&#35036;&#21161;&#12398;&#27969;&#12428;!A50"/></Relationships>
</file>

<file path=xl/drawings/_rels/drawing14.xml.rels><?xml version="1.0" encoding="UTF-8" standalone="yes"?>
<Relationships xmlns="http://schemas.openxmlformats.org/package/2006/relationships"><Relationship Id="rId1" Type="http://schemas.openxmlformats.org/officeDocument/2006/relationships/hyperlink" Target="#&#35036;&#21161;&#12398;&#27969;&#12428;!A50"/></Relationships>
</file>

<file path=xl/drawings/_rels/drawing1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35036;&#21161;&#12398;&#27969;&#12428;!A1"/></Relationships>
</file>

<file path=xl/drawings/_rels/drawing1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35036;&#21161;&#12398;&#27969;&#12428;!A1"/><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hyperlink" Target="#&#35036;&#21161;&#12398;&#27969;&#12428;!A1"/></Relationships>
</file>

<file path=xl/drawings/_rels/drawing18.xml.rels><?xml version="1.0" encoding="UTF-8" standalone="yes"?>
<Relationships xmlns="http://schemas.openxmlformats.org/package/2006/relationships"><Relationship Id="rId1" Type="http://schemas.openxmlformats.org/officeDocument/2006/relationships/hyperlink" Target="#&#35036;&#21161;&#12398;&#27969;&#12428;!A1"/></Relationships>
</file>

<file path=xl/drawings/_rels/drawing3.xml.rels><?xml version="1.0" encoding="UTF-8" standalone="yes"?>
<Relationships xmlns="http://schemas.openxmlformats.org/package/2006/relationships"><Relationship Id="rId8" Type="http://schemas.openxmlformats.org/officeDocument/2006/relationships/hyperlink" Target="#&#9312;&#27083;&#25104;&#21729;&#19968;&#35239;!A1"/><Relationship Id="rId13" Type="http://schemas.openxmlformats.org/officeDocument/2006/relationships/hyperlink" Target="#&#9334;&#21332;&#23450;&#26696;!A1"/><Relationship Id="rId3" Type="http://schemas.openxmlformats.org/officeDocument/2006/relationships/hyperlink" Target="#&#9312;&#21454;&#25903;&#20104;&#31639;!A1"/><Relationship Id="rId7" Type="http://schemas.openxmlformats.org/officeDocument/2006/relationships/hyperlink" Target="#&#9315;&#21454;&#25903;&#35336;&#31639;!A1"/><Relationship Id="rId12" Type="http://schemas.openxmlformats.org/officeDocument/2006/relationships/hyperlink" Target="#&#9333;&#20889;&#30495;&#24115;!Print_Area"/><Relationship Id="rId2" Type="http://schemas.openxmlformats.org/officeDocument/2006/relationships/hyperlink" Target="#&#9312;&#20840;&#20307;&#20107;&#26989;&#35336;&#30011;&#26360;!A1"/><Relationship Id="rId1" Type="http://schemas.openxmlformats.org/officeDocument/2006/relationships/hyperlink" Target="#&#9312;&#20132;&#20184;&#30003;&#35531;!A1"/><Relationship Id="rId6" Type="http://schemas.openxmlformats.org/officeDocument/2006/relationships/hyperlink" Target="#&#9315;&#23455;&#32318;!A1"/><Relationship Id="rId11" Type="http://schemas.openxmlformats.org/officeDocument/2006/relationships/hyperlink" Target="#&#9332;&#22320;&#22259;!A1"/><Relationship Id="rId5" Type="http://schemas.openxmlformats.org/officeDocument/2006/relationships/hyperlink" Target="#&#9314;&#21332;&#23450;&#19968;&#35239;!A1"/><Relationship Id="rId10" Type="http://schemas.openxmlformats.org/officeDocument/2006/relationships/hyperlink" Target="#&#9314;&#38291;&#20240;&#23455;&#32318;!A1"/><Relationship Id="rId4" Type="http://schemas.openxmlformats.org/officeDocument/2006/relationships/hyperlink" Target="#&#9314;&#19968;&#37096;&#23436;&#20102;&#23626;!A1"/><Relationship Id="rId9" Type="http://schemas.openxmlformats.org/officeDocument/2006/relationships/hyperlink" Target="#&#9313;&#35531;&#27714;&#26360;!A1"/></Relationships>
</file>

<file path=xl/drawings/_rels/drawing4.xml.rels><?xml version="1.0" encoding="UTF-8" standalone="yes"?>
<Relationships xmlns="http://schemas.openxmlformats.org/package/2006/relationships"><Relationship Id="rId1" Type="http://schemas.openxmlformats.org/officeDocument/2006/relationships/hyperlink" Target="#&#35036;&#21161;&#12398;&#27969;&#12428;!A1"/></Relationships>
</file>

<file path=xl/drawings/_rels/drawing5.xml.rels><?xml version="1.0" encoding="UTF-8" standalone="yes"?>
<Relationships xmlns="http://schemas.openxmlformats.org/package/2006/relationships"><Relationship Id="rId1" Type="http://schemas.openxmlformats.org/officeDocument/2006/relationships/hyperlink" Target="#&#35036;&#21161;&#12398;&#27969;&#12428;!A1"/></Relationships>
</file>

<file path=xl/drawings/_rels/drawing6.xml.rels><?xml version="1.0" encoding="UTF-8" standalone="yes"?>
<Relationships xmlns="http://schemas.openxmlformats.org/package/2006/relationships"><Relationship Id="rId1" Type="http://schemas.openxmlformats.org/officeDocument/2006/relationships/hyperlink" Target="#&#35036;&#21161;&#12398;&#27969;&#12428;!A1"/></Relationships>
</file>

<file path=xl/drawings/_rels/drawing7.xml.rels><?xml version="1.0" encoding="UTF-8" standalone="yes"?>
<Relationships xmlns="http://schemas.openxmlformats.org/package/2006/relationships"><Relationship Id="rId1" Type="http://schemas.openxmlformats.org/officeDocument/2006/relationships/hyperlink" Target="#&#35036;&#21161;&#12398;&#27969;&#12428;!A1"/></Relationships>
</file>

<file path=xl/drawings/_rels/drawing8.xml.rels><?xml version="1.0" encoding="UTF-8" standalone="yes"?>
<Relationships xmlns="http://schemas.openxmlformats.org/package/2006/relationships"><Relationship Id="rId1" Type="http://schemas.openxmlformats.org/officeDocument/2006/relationships/hyperlink" Target="#&#35036;&#21161;&#12398;&#27969;&#12428;!A23"/></Relationships>
</file>

<file path=xl/drawings/_rels/drawing9.xml.rels><?xml version="1.0" encoding="UTF-8" standalone="yes"?>
<Relationships xmlns="http://schemas.openxmlformats.org/package/2006/relationships"><Relationship Id="rId1" Type="http://schemas.openxmlformats.org/officeDocument/2006/relationships/hyperlink" Target="#&#35036;&#21161;&#12398;&#27969;&#12428;!A29"/></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35719</xdr:colOff>
      <xdr:row>0</xdr:row>
      <xdr:rowOff>29766</xdr:rowOff>
    </xdr:from>
    <xdr:to>
      <xdr:col>0</xdr:col>
      <xdr:colOff>143719</xdr:colOff>
      <xdr:row>0</xdr:row>
      <xdr:rowOff>137766</xdr:rowOff>
    </xdr:to>
    <xdr:sp macro="" textlink="">
      <xdr:nvSpPr>
        <xdr:cNvPr id="2" name="円/楕円 1">
          <a:hlinkClick xmlns:r="http://schemas.openxmlformats.org/officeDocument/2006/relationships" r:id="rId1"/>
        </xdr:cNvPr>
        <xdr:cNvSpPr>
          <a:spLocks noChangeAspect="1"/>
        </xdr:cNvSpPr>
      </xdr:nvSpPr>
      <xdr:spPr>
        <a:xfrm>
          <a:off x="35719" y="29766"/>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33618</xdr:colOff>
      <xdr:row>1</xdr:row>
      <xdr:rowOff>56030</xdr:rowOff>
    </xdr:from>
    <xdr:to>
      <xdr:col>0</xdr:col>
      <xdr:colOff>141618</xdr:colOff>
      <xdr:row>1</xdr:row>
      <xdr:rowOff>164030</xdr:rowOff>
    </xdr:to>
    <xdr:sp macro="" textlink="">
      <xdr:nvSpPr>
        <xdr:cNvPr id="3" name="円/楕円 2">
          <a:hlinkClick xmlns:r="http://schemas.openxmlformats.org/officeDocument/2006/relationships" r:id="rId1"/>
        </xdr:cNvPr>
        <xdr:cNvSpPr>
          <a:spLocks noChangeAspect="1"/>
        </xdr:cNvSpPr>
      </xdr:nvSpPr>
      <xdr:spPr>
        <a:xfrm>
          <a:off x="33618" y="235324"/>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1</xdr:row>
      <xdr:rowOff>57150</xdr:rowOff>
    </xdr:from>
    <xdr:to>
      <xdr:col>0</xdr:col>
      <xdr:colOff>136575</xdr:colOff>
      <xdr:row>1</xdr:row>
      <xdr:rowOff>165150</xdr:rowOff>
    </xdr:to>
    <xdr:sp macro="" textlink="">
      <xdr:nvSpPr>
        <xdr:cNvPr id="2" name="円/楕円 3">
          <a:hlinkClick xmlns:r="http://schemas.openxmlformats.org/officeDocument/2006/relationships" r:id="rId1"/>
        </xdr:cNvPr>
        <xdr:cNvSpPr>
          <a:spLocks noChangeAspect="1"/>
        </xdr:cNvSpPr>
      </xdr:nvSpPr>
      <xdr:spPr>
        <a:xfrm>
          <a:off x="28575" y="238125"/>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xdr:colOff>
      <xdr:row>1</xdr:row>
      <xdr:rowOff>57150</xdr:rowOff>
    </xdr:from>
    <xdr:to>
      <xdr:col>0</xdr:col>
      <xdr:colOff>136575</xdr:colOff>
      <xdr:row>1</xdr:row>
      <xdr:rowOff>165150</xdr:rowOff>
    </xdr:to>
    <xdr:sp macro="" textlink="">
      <xdr:nvSpPr>
        <xdr:cNvPr id="2" name="円/楕円 3">
          <a:hlinkClick xmlns:r="http://schemas.openxmlformats.org/officeDocument/2006/relationships" r:id="rId1"/>
        </xdr:cNvPr>
        <xdr:cNvSpPr>
          <a:spLocks noChangeAspect="1"/>
        </xdr:cNvSpPr>
      </xdr:nvSpPr>
      <xdr:spPr>
        <a:xfrm>
          <a:off x="28575" y="238125"/>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28575</xdr:colOff>
      <xdr:row>1</xdr:row>
      <xdr:rowOff>66675</xdr:rowOff>
    </xdr:from>
    <xdr:to>
      <xdr:col>0</xdr:col>
      <xdr:colOff>136575</xdr:colOff>
      <xdr:row>1</xdr:row>
      <xdr:rowOff>174675</xdr:rowOff>
    </xdr:to>
    <xdr:sp macro="" textlink="">
      <xdr:nvSpPr>
        <xdr:cNvPr id="2" name="円/楕円 1">
          <a:hlinkClick xmlns:r="http://schemas.openxmlformats.org/officeDocument/2006/relationships" r:id="rId1"/>
        </xdr:cNvPr>
        <xdr:cNvSpPr>
          <a:spLocks noChangeAspect="1"/>
        </xdr:cNvSpPr>
      </xdr:nvSpPr>
      <xdr:spPr>
        <a:xfrm>
          <a:off x="28575" y="238125"/>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28575</xdr:colOff>
      <xdr:row>1</xdr:row>
      <xdr:rowOff>66675</xdr:rowOff>
    </xdr:from>
    <xdr:to>
      <xdr:col>0</xdr:col>
      <xdr:colOff>136575</xdr:colOff>
      <xdr:row>1</xdr:row>
      <xdr:rowOff>174675</xdr:rowOff>
    </xdr:to>
    <xdr:sp macro="" textlink="">
      <xdr:nvSpPr>
        <xdr:cNvPr id="2" name="円/楕円 1">
          <a:hlinkClick xmlns:r="http://schemas.openxmlformats.org/officeDocument/2006/relationships" r:id="rId1"/>
        </xdr:cNvPr>
        <xdr:cNvSpPr>
          <a:spLocks noChangeAspect="1"/>
        </xdr:cNvSpPr>
      </xdr:nvSpPr>
      <xdr:spPr>
        <a:xfrm>
          <a:off x="28575" y="238125"/>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66675</xdr:colOff>
      <xdr:row>1</xdr:row>
      <xdr:rowOff>57150</xdr:rowOff>
    </xdr:from>
    <xdr:to>
      <xdr:col>0</xdr:col>
      <xdr:colOff>174675</xdr:colOff>
      <xdr:row>1</xdr:row>
      <xdr:rowOff>165150</xdr:rowOff>
    </xdr:to>
    <xdr:sp macro="" textlink="">
      <xdr:nvSpPr>
        <xdr:cNvPr id="2" name="円/楕円 1">
          <a:hlinkClick xmlns:r="http://schemas.openxmlformats.org/officeDocument/2006/relationships" r:id="rId1"/>
        </xdr:cNvPr>
        <xdr:cNvSpPr>
          <a:spLocks noChangeAspect="1"/>
        </xdr:cNvSpPr>
      </xdr:nvSpPr>
      <xdr:spPr>
        <a:xfrm>
          <a:off x="66675" y="276225"/>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18</xdr:col>
      <xdr:colOff>0</xdr:colOff>
      <xdr:row>20</xdr:row>
      <xdr:rowOff>0</xdr:rowOff>
    </xdr:from>
    <xdr:to>
      <xdr:col>19</xdr:col>
      <xdr:colOff>9525</xdr:colOff>
      <xdr:row>20</xdr:row>
      <xdr:rowOff>186418</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67975" y="4333875"/>
          <a:ext cx="6953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27</xdr:col>
      <xdr:colOff>9525</xdr:colOff>
      <xdr:row>49</xdr:row>
      <xdr:rowOff>123825</xdr:rowOff>
    </xdr:from>
    <xdr:to>
      <xdr:col>37</xdr:col>
      <xdr:colOff>19050</xdr:colOff>
      <xdr:row>57</xdr:row>
      <xdr:rowOff>133350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5850" y="8305800"/>
          <a:ext cx="1819275" cy="1381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1</xdr:row>
      <xdr:rowOff>28575</xdr:rowOff>
    </xdr:from>
    <xdr:to>
      <xdr:col>0</xdr:col>
      <xdr:colOff>136575</xdr:colOff>
      <xdr:row>1</xdr:row>
      <xdr:rowOff>136575</xdr:rowOff>
    </xdr:to>
    <xdr:sp macro="" textlink="">
      <xdr:nvSpPr>
        <xdr:cNvPr id="4" name="円/楕円 1">
          <a:hlinkClick xmlns:r="http://schemas.openxmlformats.org/officeDocument/2006/relationships" r:id="rId2"/>
        </xdr:cNvPr>
        <xdr:cNvSpPr>
          <a:spLocks noChangeAspect="1"/>
        </xdr:cNvSpPr>
      </xdr:nvSpPr>
      <xdr:spPr>
        <a:xfrm>
          <a:off x="28575" y="200025"/>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32</xdr:col>
          <xdr:colOff>0</xdr:colOff>
          <xdr:row>58</xdr:row>
          <xdr:rowOff>38100</xdr:rowOff>
        </xdr:from>
        <xdr:to>
          <xdr:col>37</xdr:col>
          <xdr:colOff>9525</xdr:colOff>
          <xdr:row>60</xdr:row>
          <xdr:rowOff>47625</xdr:rowOff>
        </xdr:to>
        <xdr:pic>
          <xdr:nvPicPr>
            <xdr:cNvPr id="6" name="図 5"/>
            <xdr:cNvPicPr>
              <a:picLocks noChangeAspect="1" noChangeArrowheads="1"/>
              <a:extLst>
                <a:ext uri="{84589F7E-364E-4C9E-8A38-B11213B215E9}">
                  <a14:cameraTool cellRange="$AN$59" spid="_x0000_s18498"/>
                </a:ext>
              </a:extLst>
            </xdr:cNvPicPr>
          </xdr:nvPicPr>
          <xdr:blipFill>
            <a:blip xmlns:r="http://schemas.openxmlformats.org/officeDocument/2006/relationships" r:embed="rId3"/>
            <a:srcRect/>
            <a:stretch>
              <a:fillRect/>
            </a:stretch>
          </xdr:blipFill>
          <xdr:spPr bwMode="auto">
            <a:xfrm>
              <a:off x="5791200" y="9934575"/>
              <a:ext cx="914400" cy="3524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0</xdr:col>
      <xdr:colOff>38100</xdr:colOff>
      <xdr:row>1</xdr:row>
      <xdr:rowOff>28575</xdr:rowOff>
    </xdr:from>
    <xdr:to>
      <xdr:col>0</xdr:col>
      <xdr:colOff>146100</xdr:colOff>
      <xdr:row>1</xdr:row>
      <xdr:rowOff>136575</xdr:rowOff>
    </xdr:to>
    <xdr:sp macro="" textlink="">
      <xdr:nvSpPr>
        <xdr:cNvPr id="4" name="円/楕円 1">
          <a:hlinkClick xmlns:r="http://schemas.openxmlformats.org/officeDocument/2006/relationships" r:id="rId1"/>
        </xdr:cNvPr>
        <xdr:cNvSpPr>
          <a:spLocks noChangeAspect="1"/>
        </xdr:cNvSpPr>
      </xdr:nvSpPr>
      <xdr:spPr>
        <a:xfrm>
          <a:off x="38100" y="200025"/>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28575</xdr:colOff>
      <xdr:row>1</xdr:row>
      <xdr:rowOff>28575</xdr:rowOff>
    </xdr:from>
    <xdr:to>
      <xdr:col>0</xdr:col>
      <xdr:colOff>136575</xdr:colOff>
      <xdr:row>1</xdr:row>
      <xdr:rowOff>136575</xdr:rowOff>
    </xdr:to>
    <xdr:sp macro="" textlink="">
      <xdr:nvSpPr>
        <xdr:cNvPr id="4" name="円/楕円 1">
          <a:hlinkClick xmlns:r="http://schemas.openxmlformats.org/officeDocument/2006/relationships" r:id="rId1"/>
        </xdr:cNvPr>
        <xdr:cNvSpPr>
          <a:spLocks noChangeAspect="1"/>
        </xdr:cNvSpPr>
      </xdr:nvSpPr>
      <xdr:spPr>
        <a:xfrm>
          <a:off x="28575" y="200025"/>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34637</xdr:colOff>
      <xdr:row>20</xdr:row>
      <xdr:rowOff>155863</xdr:rowOff>
    </xdr:from>
    <xdr:to>
      <xdr:col>14</xdr:col>
      <xdr:colOff>68036</xdr:colOff>
      <xdr:row>26</xdr:row>
      <xdr:rowOff>54428</xdr:rowOff>
    </xdr:to>
    <xdr:sp macro="" textlink="">
      <xdr:nvSpPr>
        <xdr:cNvPr id="56" name="正方形/長方形 55"/>
        <xdr:cNvSpPr/>
      </xdr:nvSpPr>
      <xdr:spPr>
        <a:xfrm>
          <a:off x="1095994" y="3693720"/>
          <a:ext cx="1448542" cy="959922"/>
        </a:xfrm>
        <a:prstGeom prst="rect">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①集約化</a:t>
          </a:r>
          <a:endParaRPr kumimoji="1" lang="en-US" altLang="ja-JP" sz="1100"/>
        </a:p>
        <a:p>
          <a:pPr algn="ctr"/>
          <a:r>
            <a:rPr kumimoji="1" lang="ja-JP" altLang="en-US" sz="1100"/>
            <a:t>（長期維持管理協定の締結）事業</a:t>
          </a:r>
        </a:p>
      </xdr:txBody>
    </xdr:sp>
    <xdr:clientData/>
  </xdr:twoCellAnchor>
  <xdr:twoCellAnchor>
    <xdr:from>
      <xdr:col>12</xdr:col>
      <xdr:colOff>189</xdr:colOff>
      <xdr:row>25</xdr:row>
      <xdr:rowOff>112677</xdr:rowOff>
    </xdr:from>
    <xdr:to>
      <xdr:col>26</xdr:col>
      <xdr:colOff>149678</xdr:colOff>
      <xdr:row>42</xdr:row>
      <xdr:rowOff>13607</xdr:rowOff>
    </xdr:to>
    <xdr:sp macro="" textlink="">
      <xdr:nvSpPr>
        <xdr:cNvPr id="85" name="下矢印 84"/>
        <xdr:cNvSpPr/>
      </xdr:nvSpPr>
      <xdr:spPr>
        <a:xfrm>
          <a:off x="2122903" y="4534998"/>
          <a:ext cx="2625989" cy="2908109"/>
        </a:xfrm>
        <a:custGeom>
          <a:avLst/>
          <a:gdLst>
            <a:gd name="connsiteX0" fmla="*/ 0 w 2050457"/>
            <a:gd name="connsiteY0" fmla="*/ 1154261 h 2179489"/>
            <a:gd name="connsiteX1" fmla="*/ 512614 w 2050457"/>
            <a:gd name="connsiteY1" fmla="*/ 1154261 h 2179489"/>
            <a:gd name="connsiteX2" fmla="*/ 512614 w 2050457"/>
            <a:gd name="connsiteY2" fmla="*/ 0 h 2179489"/>
            <a:gd name="connsiteX3" fmla="*/ 1537843 w 2050457"/>
            <a:gd name="connsiteY3" fmla="*/ 0 h 2179489"/>
            <a:gd name="connsiteX4" fmla="*/ 1537843 w 2050457"/>
            <a:gd name="connsiteY4" fmla="*/ 1154261 h 2179489"/>
            <a:gd name="connsiteX5" fmla="*/ 2050457 w 2050457"/>
            <a:gd name="connsiteY5" fmla="*/ 1154261 h 2179489"/>
            <a:gd name="connsiteX6" fmla="*/ 1025229 w 2050457"/>
            <a:gd name="connsiteY6" fmla="*/ 2179489 h 2179489"/>
            <a:gd name="connsiteX7" fmla="*/ 0 w 2050457"/>
            <a:gd name="connsiteY7" fmla="*/ 1154261 h 2179489"/>
            <a:gd name="connsiteX0" fmla="*/ 0 w 2050457"/>
            <a:gd name="connsiteY0" fmla="*/ 1154261 h 2179489"/>
            <a:gd name="connsiteX1" fmla="*/ 512614 w 2050457"/>
            <a:gd name="connsiteY1" fmla="*/ 1154261 h 2179489"/>
            <a:gd name="connsiteX2" fmla="*/ 512614 w 2050457"/>
            <a:gd name="connsiteY2" fmla="*/ 0 h 2179489"/>
            <a:gd name="connsiteX3" fmla="*/ 861239 w 2050457"/>
            <a:gd name="connsiteY3" fmla="*/ 0 h 2179489"/>
            <a:gd name="connsiteX4" fmla="*/ 1537843 w 2050457"/>
            <a:gd name="connsiteY4" fmla="*/ 1154261 h 2179489"/>
            <a:gd name="connsiteX5" fmla="*/ 2050457 w 2050457"/>
            <a:gd name="connsiteY5" fmla="*/ 1154261 h 2179489"/>
            <a:gd name="connsiteX6" fmla="*/ 1025229 w 2050457"/>
            <a:gd name="connsiteY6" fmla="*/ 2179489 h 2179489"/>
            <a:gd name="connsiteX7" fmla="*/ 0 w 2050457"/>
            <a:gd name="connsiteY7" fmla="*/ 1154261 h 2179489"/>
            <a:gd name="connsiteX0" fmla="*/ 0 w 3278384"/>
            <a:gd name="connsiteY0" fmla="*/ 1154261 h 2251747"/>
            <a:gd name="connsiteX1" fmla="*/ 512614 w 3278384"/>
            <a:gd name="connsiteY1" fmla="*/ 1154261 h 2251747"/>
            <a:gd name="connsiteX2" fmla="*/ 512614 w 3278384"/>
            <a:gd name="connsiteY2" fmla="*/ 0 h 2251747"/>
            <a:gd name="connsiteX3" fmla="*/ 861239 w 3278384"/>
            <a:gd name="connsiteY3" fmla="*/ 0 h 2251747"/>
            <a:gd name="connsiteX4" fmla="*/ 1537843 w 3278384"/>
            <a:gd name="connsiteY4" fmla="*/ 1154261 h 2251747"/>
            <a:gd name="connsiteX5" fmla="*/ 2050457 w 3278384"/>
            <a:gd name="connsiteY5" fmla="*/ 1154261 h 2251747"/>
            <a:gd name="connsiteX6" fmla="*/ 3278384 w 3278384"/>
            <a:gd name="connsiteY6" fmla="*/ 2251747 h 2251747"/>
            <a:gd name="connsiteX7" fmla="*/ 0 w 3278384"/>
            <a:gd name="connsiteY7" fmla="*/ 1154261 h 2251747"/>
            <a:gd name="connsiteX0" fmla="*/ 0 w 3278384"/>
            <a:gd name="connsiteY0" fmla="*/ 1154261 h 2251747"/>
            <a:gd name="connsiteX1" fmla="*/ 512614 w 3278384"/>
            <a:gd name="connsiteY1" fmla="*/ 1154261 h 2251747"/>
            <a:gd name="connsiteX2" fmla="*/ 512614 w 3278384"/>
            <a:gd name="connsiteY2" fmla="*/ 0 h 2251747"/>
            <a:gd name="connsiteX3" fmla="*/ 861239 w 3278384"/>
            <a:gd name="connsiteY3" fmla="*/ 0 h 2251747"/>
            <a:gd name="connsiteX4" fmla="*/ 1537843 w 3278384"/>
            <a:gd name="connsiteY4" fmla="*/ 1154261 h 2251747"/>
            <a:gd name="connsiteX5" fmla="*/ 3108061 w 3278384"/>
            <a:gd name="connsiteY5" fmla="*/ 1213382 h 2251747"/>
            <a:gd name="connsiteX6" fmla="*/ 3278384 w 3278384"/>
            <a:gd name="connsiteY6" fmla="*/ 2251747 h 2251747"/>
            <a:gd name="connsiteX7" fmla="*/ 0 w 3278384"/>
            <a:gd name="connsiteY7" fmla="*/ 1154261 h 2251747"/>
            <a:gd name="connsiteX0" fmla="*/ 0 w 3278384"/>
            <a:gd name="connsiteY0" fmla="*/ 1154261 h 2251747"/>
            <a:gd name="connsiteX1" fmla="*/ 512614 w 3278384"/>
            <a:gd name="connsiteY1" fmla="*/ 1154261 h 2251747"/>
            <a:gd name="connsiteX2" fmla="*/ 512614 w 3278384"/>
            <a:gd name="connsiteY2" fmla="*/ 0 h 2251747"/>
            <a:gd name="connsiteX3" fmla="*/ 861239 w 3278384"/>
            <a:gd name="connsiteY3" fmla="*/ 0 h 2251747"/>
            <a:gd name="connsiteX4" fmla="*/ 2556033 w 3278384"/>
            <a:gd name="connsiteY4" fmla="*/ 1233088 h 2251747"/>
            <a:gd name="connsiteX5" fmla="*/ 3108061 w 3278384"/>
            <a:gd name="connsiteY5" fmla="*/ 1213382 h 2251747"/>
            <a:gd name="connsiteX6" fmla="*/ 3278384 w 3278384"/>
            <a:gd name="connsiteY6" fmla="*/ 2251747 h 2251747"/>
            <a:gd name="connsiteX7" fmla="*/ 0 w 3278384"/>
            <a:gd name="connsiteY7" fmla="*/ 1154261 h 2251747"/>
            <a:gd name="connsiteX0" fmla="*/ 0 w 3278384"/>
            <a:gd name="connsiteY0" fmla="*/ 1154261 h 2251747"/>
            <a:gd name="connsiteX1" fmla="*/ 512614 w 3278384"/>
            <a:gd name="connsiteY1" fmla="*/ 1154261 h 2251747"/>
            <a:gd name="connsiteX2" fmla="*/ 512614 w 3278384"/>
            <a:gd name="connsiteY2" fmla="*/ 0 h 2251747"/>
            <a:gd name="connsiteX3" fmla="*/ 861239 w 3278384"/>
            <a:gd name="connsiteY3" fmla="*/ 0 h 2251747"/>
            <a:gd name="connsiteX4" fmla="*/ 2542895 w 3278384"/>
            <a:gd name="connsiteY4" fmla="*/ 1206813 h 2251747"/>
            <a:gd name="connsiteX5" fmla="*/ 3108061 w 3278384"/>
            <a:gd name="connsiteY5" fmla="*/ 1213382 h 2251747"/>
            <a:gd name="connsiteX6" fmla="*/ 3278384 w 3278384"/>
            <a:gd name="connsiteY6" fmla="*/ 2251747 h 2251747"/>
            <a:gd name="connsiteX7" fmla="*/ 0 w 3278384"/>
            <a:gd name="connsiteY7" fmla="*/ 1154261 h 2251747"/>
            <a:gd name="connsiteX0" fmla="*/ 0 w 3278384"/>
            <a:gd name="connsiteY0" fmla="*/ 1154261 h 2251747"/>
            <a:gd name="connsiteX1" fmla="*/ 1695028 w 3278384"/>
            <a:gd name="connsiteY1" fmla="*/ 1259364 h 2251747"/>
            <a:gd name="connsiteX2" fmla="*/ 512614 w 3278384"/>
            <a:gd name="connsiteY2" fmla="*/ 0 h 2251747"/>
            <a:gd name="connsiteX3" fmla="*/ 861239 w 3278384"/>
            <a:gd name="connsiteY3" fmla="*/ 0 h 2251747"/>
            <a:gd name="connsiteX4" fmla="*/ 2542895 w 3278384"/>
            <a:gd name="connsiteY4" fmla="*/ 1206813 h 2251747"/>
            <a:gd name="connsiteX5" fmla="*/ 3108061 w 3278384"/>
            <a:gd name="connsiteY5" fmla="*/ 1213382 h 2251747"/>
            <a:gd name="connsiteX6" fmla="*/ 3278384 w 3278384"/>
            <a:gd name="connsiteY6" fmla="*/ 2251747 h 2251747"/>
            <a:gd name="connsiteX7" fmla="*/ 0 w 3278384"/>
            <a:gd name="connsiteY7" fmla="*/ 1154261 h 2251747"/>
            <a:gd name="connsiteX0" fmla="*/ 551559 w 2765770"/>
            <a:gd name="connsiteY0" fmla="*/ 1285640 h 2251747"/>
            <a:gd name="connsiteX1" fmla="*/ 1182414 w 2765770"/>
            <a:gd name="connsiteY1" fmla="*/ 1259364 h 2251747"/>
            <a:gd name="connsiteX2" fmla="*/ 0 w 2765770"/>
            <a:gd name="connsiteY2" fmla="*/ 0 h 2251747"/>
            <a:gd name="connsiteX3" fmla="*/ 348625 w 2765770"/>
            <a:gd name="connsiteY3" fmla="*/ 0 h 2251747"/>
            <a:gd name="connsiteX4" fmla="*/ 2030281 w 2765770"/>
            <a:gd name="connsiteY4" fmla="*/ 1206813 h 2251747"/>
            <a:gd name="connsiteX5" fmla="*/ 2595447 w 2765770"/>
            <a:gd name="connsiteY5" fmla="*/ 1213382 h 2251747"/>
            <a:gd name="connsiteX6" fmla="*/ 2765770 w 2765770"/>
            <a:gd name="connsiteY6" fmla="*/ 2251747 h 2251747"/>
            <a:gd name="connsiteX7" fmla="*/ 551559 w 2765770"/>
            <a:gd name="connsiteY7" fmla="*/ 1285640 h 2251747"/>
            <a:gd name="connsiteX0" fmla="*/ 551559 w 2765770"/>
            <a:gd name="connsiteY0" fmla="*/ 1285640 h 2251747"/>
            <a:gd name="connsiteX1" fmla="*/ 1254673 w 2765770"/>
            <a:gd name="connsiteY1" fmla="*/ 1226519 h 2251747"/>
            <a:gd name="connsiteX2" fmla="*/ 0 w 2765770"/>
            <a:gd name="connsiteY2" fmla="*/ 0 h 2251747"/>
            <a:gd name="connsiteX3" fmla="*/ 348625 w 2765770"/>
            <a:gd name="connsiteY3" fmla="*/ 0 h 2251747"/>
            <a:gd name="connsiteX4" fmla="*/ 2030281 w 2765770"/>
            <a:gd name="connsiteY4" fmla="*/ 1206813 h 2251747"/>
            <a:gd name="connsiteX5" fmla="*/ 2595447 w 2765770"/>
            <a:gd name="connsiteY5" fmla="*/ 1213382 h 2251747"/>
            <a:gd name="connsiteX6" fmla="*/ 2765770 w 2765770"/>
            <a:gd name="connsiteY6" fmla="*/ 2251747 h 2251747"/>
            <a:gd name="connsiteX7" fmla="*/ 551559 w 2765770"/>
            <a:gd name="connsiteY7" fmla="*/ 1285640 h 2251747"/>
            <a:gd name="connsiteX0" fmla="*/ 584403 w 2765770"/>
            <a:gd name="connsiteY0" fmla="*/ 1206813 h 2251747"/>
            <a:gd name="connsiteX1" fmla="*/ 1254673 w 2765770"/>
            <a:gd name="connsiteY1" fmla="*/ 1226519 h 2251747"/>
            <a:gd name="connsiteX2" fmla="*/ 0 w 2765770"/>
            <a:gd name="connsiteY2" fmla="*/ 0 h 2251747"/>
            <a:gd name="connsiteX3" fmla="*/ 348625 w 2765770"/>
            <a:gd name="connsiteY3" fmla="*/ 0 h 2251747"/>
            <a:gd name="connsiteX4" fmla="*/ 2030281 w 2765770"/>
            <a:gd name="connsiteY4" fmla="*/ 1206813 h 2251747"/>
            <a:gd name="connsiteX5" fmla="*/ 2595447 w 2765770"/>
            <a:gd name="connsiteY5" fmla="*/ 1213382 h 2251747"/>
            <a:gd name="connsiteX6" fmla="*/ 2765770 w 2765770"/>
            <a:gd name="connsiteY6" fmla="*/ 2251747 h 2251747"/>
            <a:gd name="connsiteX7" fmla="*/ 584403 w 2765770"/>
            <a:gd name="connsiteY7" fmla="*/ 1206813 h 2251747"/>
            <a:gd name="connsiteX0" fmla="*/ 584403 w 2765770"/>
            <a:gd name="connsiteY0" fmla="*/ 1206813 h 2251747"/>
            <a:gd name="connsiteX1" fmla="*/ 1274380 w 2765770"/>
            <a:gd name="connsiteY1" fmla="*/ 1213381 h 2251747"/>
            <a:gd name="connsiteX2" fmla="*/ 0 w 2765770"/>
            <a:gd name="connsiteY2" fmla="*/ 0 h 2251747"/>
            <a:gd name="connsiteX3" fmla="*/ 348625 w 2765770"/>
            <a:gd name="connsiteY3" fmla="*/ 0 h 2251747"/>
            <a:gd name="connsiteX4" fmla="*/ 2030281 w 2765770"/>
            <a:gd name="connsiteY4" fmla="*/ 1206813 h 2251747"/>
            <a:gd name="connsiteX5" fmla="*/ 2595447 w 2765770"/>
            <a:gd name="connsiteY5" fmla="*/ 1213382 h 2251747"/>
            <a:gd name="connsiteX6" fmla="*/ 2765770 w 2765770"/>
            <a:gd name="connsiteY6" fmla="*/ 2251747 h 2251747"/>
            <a:gd name="connsiteX7" fmla="*/ 584403 w 2765770"/>
            <a:gd name="connsiteY7" fmla="*/ 1206813 h 2251747"/>
            <a:gd name="connsiteX0" fmla="*/ 715783 w 2765770"/>
            <a:gd name="connsiteY0" fmla="*/ 1219950 h 2251747"/>
            <a:gd name="connsiteX1" fmla="*/ 1274380 w 2765770"/>
            <a:gd name="connsiteY1" fmla="*/ 1213381 h 2251747"/>
            <a:gd name="connsiteX2" fmla="*/ 0 w 2765770"/>
            <a:gd name="connsiteY2" fmla="*/ 0 h 2251747"/>
            <a:gd name="connsiteX3" fmla="*/ 348625 w 2765770"/>
            <a:gd name="connsiteY3" fmla="*/ 0 h 2251747"/>
            <a:gd name="connsiteX4" fmla="*/ 2030281 w 2765770"/>
            <a:gd name="connsiteY4" fmla="*/ 1206813 h 2251747"/>
            <a:gd name="connsiteX5" fmla="*/ 2595447 w 2765770"/>
            <a:gd name="connsiteY5" fmla="*/ 1213382 h 2251747"/>
            <a:gd name="connsiteX6" fmla="*/ 2765770 w 2765770"/>
            <a:gd name="connsiteY6" fmla="*/ 2251747 h 2251747"/>
            <a:gd name="connsiteX7" fmla="*/ 715783 w 2765770"/>
            <a:gd name="connsiteY7" fmla="*/ 1219950 h 2251747"/>
            <a:gd name="connsiteX0" fmla="*/ 715783 w 2595447"/>
            <a:gd name="connsiteY0" fmla="*/ 1219950 h 2054678"/>
            <a:gd name="connsiteX1" fmla="*/ 1274380 w 2595447"/>
            <a:gd name="connsiteY1" fmla="*/ 1213381 h 2054678"/>
            <a:gd name="connsiteX2" fmla="*/ 0 w 2595447"/>
            <a:gd name="connsiteY2" fmla="*/ 0 h 2054678"/>
            <a:gd name="connsiteX3" fmla="*/ 348625 w 2595447"/>
            <a:gd name="connsiteY3" fmla="*/ 0 h 2054678"/>
            <a:gd name="connsiteX4" fmla="*/ 2030281 w 2595447"/>
            <a:gd name="connsiteY4" fmla="*/ 1206813 h 2054678"/>
            <a:gd name="connsiteX5" fmla="*/ 2595447 w 2595447"/>
            <a:gd name="connsiteY5" fmla="*/ 1213382 h 2054678"/>
            <a:gd name="connsiteX6" fmla="*/ 2555563 w 2595447"/>
            <a:gd name="connsiteY6" fmla="*/ 2054678 h 2054678"/>
            <a:gd name="connsiteX7" fmla="*/ 715783 w 2595447"/>
            <a:gd name="connsiteY7" fmla="*/ 1219950 h 2054678"/>
            <a:gd name="connsiteX0" fmla="*/ 715783 w 2588878"/>
            <a:gd name="connsiteY0" fmla="*/ 1219950 h 2054678"/>
            <a:gd name="connsiteX1" fmla="*/ 1274380 w 2588878"/>
            <a:gd name="connsiteY1" fmla="*/ 1213381 h 2054678"/>
            <a:gd name="connsiteX2" fmla="*/ 0 w 2588878"/>
            <a:gd name="connsiteY2" fmla="*/ 0 h 2054678"/>
            <a:gd name="connsiteX3" fmla="*/ 348625 w 2588878"/>
            <a:gd name="connsiteY3" fmla="*/ 0 h 2054678"/>
            <a:gd name="connsiteX4" fmla="*/ 2030281 w 2588878"/>
            <a:gd name="connsiteY4" fmla="*/ 1206813 h 2054678"/>
            <a:gd name="connsiteX5" fmla="*/ 2588878 w 2588878"/>
            <a:gd name="connsiteY5" fmla="*/ 1213382 h 2054678"/>
            <a:gd name="connsiteX6" fmla="*/ 2555563 w 2588878"/>
            <a:gd name="connsiteY6" fmla="*/ 2054678 h 2054678"/>
            <a:gd name="connsiteX7" fmla="*/ 715783 w 2588878"/>
            <a:gd name="connsiteY7" fmla="*/ 1219950 h 2054678"/>
            <a:gd name="connsiteX0" fmla="*/ 715783 w 2588878"/>
            <a:gd name="connsiteY0" fmla="*/ 1219950 h 1903592"/>
            <a:gd name="connsiteX1" fmla="*/ 1274380 w 2588878"/>
            <a:gd name="connsiteY1" fmla="*/ 1213381 h 1903592"/>
            <a:gd name="connsiteX2" fmla="*/ 0 w 2588878"/>
            <a:gd name="connsiteY2" fmla="*/ 0 h 1903592"/>
            <a:gd name="connsiteX3" fmla="*/ 348625 w 2588878"/>
            <a:gd name="connsiteY3" fmla="*/ 0 h 1903592"/>
            <a:gd name="connsiteX4" fmla="*/ 2030281 w 2588878"/>
            <a:gd name="connsiteY4" fmla="*/ 1206813 h 1903592"/>
            <a:gd name="connsiteX5" fmla="*/ 2588878 w 2588878"/>
            <a:gd name="connsiteY5" fmla="*/ 1213382 h 1903592"/>
            <a:gd name="connsiteX6" fmla="*/ 2384770 w 2588878"/>
            <a:gd name="connsiteY6" fmla="*/ 1903592 h 1903592"/>
            <a:gd name="connsiteX7" fmla="*/ 715783 w 2588878"/>
            <a:gd name="connsiteY7" fmla="*/ 1219950 h 1903592"/>
            <a:gd name="connsiteX0" fmla="*/ 715783 w 2588878"/>
            <a:gd name="connsiteY0" fmla="*/ 1219950 h 1903592"/>
            <a:gd name="connsiteX1" fmla="*/ 1274380 w 2588878"/>
            <a:gd name="connsiteY1" fmla="*/ 1213381 h 1903592"/>
            <a:gd name="connsiteX2" fmla="*/ 0 w 2588878"/>
            <a:gd name="connsiteY2" fmla="*/ 0 h 1903592"/>
            <a:gd name="connsiteX3" fmla="*/ 364973 w 2588878"/>
            <a:gd name="connsiteY3" fmla="*/ 4068 h 1903592"/>
            <a:gd name="connsiteX4" fmla="*/ 2030281 w 2588878"/>
            <a:gd name="connsiteY4" fmla="*/ 1206813 h 1903592"/>
            <a:gd name="connsiteX5" fmla="*/ 2588878 w 2588878"/>
            <a:gd name="connsiteY5" fmla="*/ 1213382 h 1903592"/>
            <a:gd name="connsiteX6" fmla="*/ 2384770 w 2588878"/>
            <a:gd name="connsiteY6" fmla="*/ 1903592 h 1903592"/>
            <a:gd name="connsiteX7" fmla="*/ 715783 w 2588878"/>
            <a:gd name="connsiteY7" fmla="*/ 1219950 h 1903592"/>
            <a:gd name="connsiteX0" fmla="*/ 707608 w 2580703"/>
            <a:gd name="connsiteY0" fmla="*/ 1215882 h 1899524"/>
            <a:gd name="connsiteX1" fmla="*/ 1266205 w 2580703"/>
            <a:gd name="connsiteY1" fmla="*/ 1209313 h 1899524"/>
            <a:gd name="connsiteX2" fmla="*/ 0 w 2580703"/>
            <a:gd name="connsiteY2" fmla="*/ 8134 h 1899524"/>
            <a:gd name="connsiteX3" fmla="*/ 356798 w 2580703"/>
            <a:gd name="connsiteY3" fmla="*/ 0 h 1899524"/>
            <a:gd name="connsiteX4" fmla="*/ 2022106 w 2580703"/>
            <a:gd name="connsiteY4" fmla="*/ 1202745 h 1899524"/>
            <a:gd name="connsiteX5" fmla="*/ 2580703 w 2580703"/>
            <a:gd name="connsiteY5" fmla="*/ 1209314 h 1899524"/>
            <a:gd name="connsiteX6" fmla="*/ 2376595 w 2580703"/>
            <a:gd name="connsiteY6" fmla="*/ 1899524 h 1899524"/>
            <a:gd name="connsiteX7" fmla="*/ 707608 w 2580703"/>
            <a:gd name="connsiteY7" fmla="*/ 1215882 h 1899524"/>
            <a:gd name="connsiteX0" fmla="*/ 699434 w 2580703"/>
            <a:gd name="connsiteY0" fmla="*/ 1199612 h 1899524"/>
            <a:gd name="connsiteX1" fmla="*/ 1266205 w 2580703"/>
            <a:gd name="connsiteY1" fmla="*/ 1209313 h 1899524"/>
            <a:gd name="connsiteX2" fmla="*/ 0 w 2580703"/>
            <a:gd name="connsiteY2" fmla="*/ 8134 h 1899524"/>
            <a:gd name="connsiteX3" fmla="*/ 356798 w 2580703"/>
            <a:gd name="connsiteY3" fmla="*/ 0 h 1899524"/>
            <a:gd name="connsiteX4" fmla="*/ 2022106 w 2580703"/>
            <a:gd name="connsiteY4" fmla="*/ 1202745 h 1899524"/>
            <a:gd name="connsiteX5" fmla="*/ 2580703 w 2580703"/>
            <a:gd name="connsiteY5" fmla="*/ 1209314 h 1899524"/>
            <a:gd name="connsiteX6" fmla="*/ 2376595 w 2580703"/>
            <a:gd name="connsiteY6" fmla="*/ 1899524 h 1899524"/>
            <a:gd name="connsiteX7" fmla="*/ 699434 w 2580703"/>
            <a:gd name="connsiteY7" fmla="*/ 1199612 h 1899524"/>
            <a:gd name="connsiteX0" fmla="*/ 699434 w 2580703"/>
            <a:gd name="connsiteY0" fmla="*/ 1199612 h 1899524"/>
            <a:gd name="connsiteX1" fmla="*/ 1282553 w 2580703"/>
            <a:gd name="connsiteY1" fmla="*/ 1213381 h 1899524"/>
            <a:gd name="connsiteX2" fmla="*/ 0 w 2580703"/>
            <a:gd name="connsiteY2" fmla="*/ 8134 h 1899524"/>
            <a:gd name="connsiteX3" fmla="*/ 356798 w 2580703"/>
            <a:gd name="connsiteY3" fmla="*/ 0 h 1899524"/>
            <a:gd name="connsiteX4" fmla="*/ 2022106 w 2580703"/>
            <a:gd name="connsiteY4" fmla="*/ 1202745 h 1899524"/>
            <a:gd name="connsiteX5" fmla="*/ 2580703 w 2580703"/>
            <a:gd name="connsiteY5" fmla="*/ 1209314 h 1899524"/>
            <a:gd name="connsiteX6" fmla="*/ 2376595 w 2580703"/>
            <a:gd name="connsiteY6" fmla="*/ 1899524 h 1899524"/>
            <a:gd name="connsiteX7" fmla="*/ 699434 w 2580703"/>
            <a:gd name="connsiteY7" fmla="*/ 1199612 h 1899524"/>
            <a:gd name="connsiteX0" fmla="*/ 699434 w 2580703"/>
            <a:gd name="connsiteY0" fmla="*/ 1199612 h 1899524"/>
            <a:gd name="connsiteX1" fmla="*/ 1270292 w 2580703"/>
            <a:gd name="connsiteY1" fmla="*/ 1209313 h 1899524"/>
            <a:gd name="connsiteX2" fmla="*/ 0 w 2580703"/>
            <a:gd name="connsiteY2" fmla="*/ 8134 h 1899524"/>
            <a:gd name="connsiteX3" fmla="*/ 356798 w 2580703"/>
            <a:gd name="connsiteY3" fmla="*/ 0 h 1899524"/>
            <a:gd name="connsiteX4" fmla="*/ 2022106 w 2580703"/>
            <a:gd name="connsiteY4" fmla="*/ 1202745 h 1899524"/>
            <a:gd name="connsiteX5" fmla="*/ 2580703 w 2580703"/>
            <a:gd name="connsiteY5" fmla="*/ 1209314 h 1899524"/>
            <a:gd name="connsiteX6" fmla="*/ 2376595 w 2580703"/>
            <a:gd name="connsiteY6" fmla="*/ 1899524 h 1899524"/>
            <a:gd name="connsiteX7" fmla="*/ 699434 w 2580703"/>
            <a:gd name="connsiteY7" fmla="*/ 1199612 h 1899524"/>
            <a:gd name="connsiteX0" fmla="*/ 699434 w 2580703"/>
            <a:gd name="connsiteY0" fmla="*/ 1199612 h 1899524"/>
            <a:gd name="connsiteX1" fmla="*/ 1282553 w 2580703"/>
            <a:gd name="connsiteY1" fmla="*/ 1209313 h 1899524"/>
            <a:gd name="connsiteX2" fmla="*/ 0 w 2580703"/>
            <a:gd name="connsiteY2" fmla="*/ 8134 h 1899524"/>
            <a:gd name="connsiteX3" fmla="*/ 356798 w 2580703"/>
            <a:gd name="connsiteY3" fmla="*/ 0 h 1899524"/>
            <a:gd name="connsiteX4" fmla="*/ 2022106 w 2580703"/>
            <a:gd name="connsiteY4" fmla="*/ 1202745 h 1899524"/>
            <a:gd name="connsiteX5" fmla="*/ 2580703 w 2580703"/>
            <a:gd name="connsiteY5" fmla="*/ 1209314 h 1899524"/>
            <a:gd name="connsiteX6" fmla="*/ 2376595 w 2580703"/>
            <a:gd name="connsiteY6" fmla="*/ 1899524 h 1899524"/>
            <a:gd name="connsiteX7" fmla="*/ 699434 w 2580703"/>
            <a:gd name="connsiteY7" fmla="*/ 1199612 h 1899524"/>
            <a:gd name="connsiteX0" fmla="*/ 699434 w 2568442"/>
            <a:gd name="connsiteY0" fmla="*/ 1199612 h 1899524"/>
            <a:gd name="connsiteX1" fmla="*/ 1282553 w 2568442"/>
            <a:gd name="connsiteY1" fmla="*/ 1209313 h 1899524"/>
            <a:gd name="connsiteX2" fmla="*/ 0 w 2568442"/>
            <a:gd name="connsiteY2" fmla="*/ 8134 h 1899524"/>
            <a:gd name="connsiteX3" fmla="*/ 356798 w 2568442"/>
            <a:gd name="connsiteY3" fmla="*/ 0 h 1899524"/>
            <a:gd name="connsiteX4" fmla="*/ 2022106 w 2568442"/>
            <a:gd name="connsiteY4" fmla="*/ 1202745 h 1899524"/>
            <a:gd name="connsiteX5" fmla="*/ 2568442 w 2568442"/>
            <a:gd name="connsiteY5" fmla="*/ 1213382 h 1899524"/>
            <a:gd name="connsiteX6" fmla="*/ 2376595 w 2568442"/>
            <a:gd name="connsiteY6" fmla="*/ 1899524 h 1899524"/>
            <a:gd name="connsiteX7" fmla="*/ 699434 w 2568442"/>
            <a:gd name="connsiteY7" fmla="*/ 1199612 h 1899524"/>
            <a:gd name="connsiteX0" fmla="*/ 699434 w 2574573"/>
            <a:gd name="connsiteY0" fmla="*/ 1199612 h 1899524"/>
            <a:gd name="connsiteX1" fmla="*/ 1282553 w 2574573"/>
            <a:gd name="connsiteY1" fmla="*/ 1209313 h 1899524"/>
            <a:gd name="connsiteX2" fmla="*/ 0 w 2574573"/>
            <a:gd name="connsiteY2" fmla="*/ 8134 h 1899524"/>
            <a:gd name="connsiteX3" fmla="*/ 356798 w 2574573"/>
            <a:gd name="connsiteY3" fmla="*/ 0 h 1899524"/>
            <a:gd name="connsiteX4" fmla="*/ 2022106 w 2574573"/>
            <a:gd name="connsiteY4" fmla="*/ 1202745 h 1899524"/>
            <a:gd name="connsiteX5" fmla="*/ 2574573 w 2574573"/>
            <a:gd name="connsiteY5" fmla="*/ 1207497 h 1899524"/>
            <a:gd name="connsiteX6" fmla="*/ 2376595 w 2574573"/>
            <a:gd name="connsiteY6" fmla="*/ 1899524 h 1899524"/>
            <a:gd name="connsiteX7" fmla="*/ 699434 w 2574573"/>
            <a:gd name="connsiteY7" fmla="*/ 1199612 h 1899524"/>
            <a:gd name="connsiteX0" fmla="*/ 699434 w 2574573"/>
            <a:gd name="connsiteY0" fmla="*/ 1199612 h 1899524"/>
            <a:gd name="connsiteX1" fmla="*/ 1294815 w 2574573"/>
            <a:gd name="connsiteY1" fmla="*/ 1203428 h 1899524"/>
            <a:gd name="connsiteX2" fmla="*/ 0 w 2574573"/>
            <a:gd name="connsiteY2" fmla="*/ 8134 h 1899524"/>
            <a:gd name="connsiteX3" fmla="*/ 356798 w 2574573"/>
            <a:gd name="connsiteY3" fmla="*/ 0 h 1899524"/>
            <a:gd name="connsiteX4" fmla="*/ 2022106 w 2574573"/>
            <a:gd name="connsiteY4" fmla="*/ 1202745 h 1899524"/>
            <a:gd name="connsiteX5" fmla="*/ 2574573 w 2574573"/>
            <a:gd name="connsiteY5" fmla="*/ 1207497 h 1899524"/>
            <a:gd name="connsiteX6" fmla="*/ 2376595 w 2574573"/>
            <a:gd name="connsiteY6" fmla="*/ 1899524 h 1899524"/>
            <a:gd name="connsiteX7" fmla="*/ 699434 w 2574573"/>
            <a:gd name="connsiteY7" fmla="*/ 1199612 h 1899524"/>
            <a:gd name="connsiteX0" fmla="*/ 699434 w 2574573"/>
            <a:gd name="connsiteY0" fmla="*/ 1199612 h 1899524"/>
            <a:gd name="connsiteX1" fmla="*/ 1098621 w 2574573"/>
            <a:gd name="connsiteY1" fmla="*/ 1197544 h 1899524"/>
            <a:gd name="connsiteX2" fmla="*/ 0 w 2574573"/>
            <a:gd name="connsiteY2" fmla="*/ 8134 h 1899524"/>
            <a:gd name="connsiteX3" fmla="*/ 356798 w 2574573"/>
            <a:gd name="connsiteY3" fmla="*/ 0 h 1899524"/>
            <a:gd name="connsiteX4" fmla="*/ 2022106 w 2574573"/>
            <a:gd name="connsiteY4" fmla="*/ 1202745 h 1899524"/>
            <a:gd name="connsiteX5" fmla="*/ 2574573 w 2574573"/>
            <a:gd name="connsiteY5" fmla="*/ 1207497 h 1899524"/>
            <a:gd name="connsiteX6" fmla="*/ 2376595 w 2574573"/>
            <a:gd name="connsiteY6" fmla="*/ 1899524 h 1899524"/>
            <a:gd name="connsiteX7" fmla="*/ 699434 w 2574573"/>
            <a:gd name="connsiteY7" fmla="*/ 1199612 h 1899524"/>
            <a:gd name="connsiteX0" fmla="*/ 699434 w 2574573"/>
            <a:gd name="connsiteY0" fmla="*/ 1199612 h 1899524"/>
            <a:gd name="connsiteX1" fmla="*/ 1098621 w 2574573"/>
            <a:gd name="connsiteY1" fmla="*/ 1197544 h 1899524"/>
            <a:gd name="connsiteX2" fmla="*/ 0 w 2574573"/>
            <a:gd name="connsiteY2" fmla="*/ 8134 h 1899524"/>
            <a:gd name="connsiteX3" fmla="*/ 356798 w 2574573"/>
            <a:gd name="connsiteY3" fmla="*/ 0 h 1899524"/>
            <a:gd name="connsiteX4" fmla="*/ 2163121 w 2574573"/>
            <a:gd name="connsiteY4" fmla="*/ 1202745 h 1899524"/>
            <a:gd name="connsiteX5" fmla="*/ 2574573 w 2574573"/>
            <a:gd name="connsiteY5" fmla="*/ 1207497 h 1899524"/>
            <a:gd name="connsiteX6" fmla="*/ 2376595 w 2574573"/>
            <a:gd name="connsiteY6" fmla="*/ 1899524 h 1899524"/>
            <a:gd name="connsiteX7" fmla="*/ 699434 w 2574573"/>
            <a:gd name="connsiteY7" fmla="*/ 1199612 h 1899524"/>
            <a:gd name="connsiteX0" fmla="*/ 699434 w 2574573"/>
            <a:gd name="connsiteY0" fmla="*/ 1199612 h 1899524"/>
            <a:gd name="connsiteX1" fmla="*/ 1202849 w 2574573"/>
            <a:gd name="connsiteY1" fmla="*/ 1203429 h 1899524"/>
            <a:gd name="connsiteX2" fmla="*/ 0 w 2574573"/>
            <a:gd name="connsiteY2" fmla="*/ 8134 h 1899524"/>
            <a:gd name="connsiteX3" fmla="*/ 356798 w 2574573"/>
            <a:gd name="connsiteY3" fmla="*/ 0 h 1899524"/>
            <a:gd name="connsiteX4" fmla="*/ 2163121 w 2574573"/>
            <a:gd name="connsiteY4" fmla="*/ 1202745 h 1899524"/>
            <a:gd name="connsiteX5" fmla="*/ 2574573 w 2574573"/>
            <a:gd name="connsiteY5" fmla="*/ 1207497 h 1899524"/>
            <a:gd name="connsiteX6" fmla="*/ 2376595 w 2574573"/>
            <a:gd name="connsiteY6" fmla="*/ 1899524 h 1899524"/>
            <a:gd name="connsiteX7" fmla="*/ 699434 w 2574573"/>
            <a:gd name="connsiteY7" fmla="*/ 1199612 h 1899524"/>
            <a:gd name="connsiteX0" fmla="*/ 699434 w 2574573"/>
            <a:gd name="connsiteY0" fmla="*/ 1199612 h 1899524"/>
            <a:gd name="connsiteX1" fmla="*/ 1202849 w 2574573"/>
            <a:gd name="connsiteY1" fmla="*/ 1203429 h 1899524"/>
            <a:gd name="connsiteX2" fmla="*/ 0 w 2574573"/>
            <a:gd name="connsiteY2" fmla="*/ 8134 h 1899524"/>
            <a:gd name="connsiteX3" fmla="*/ 356798 w 2574573"/>
            <a:gd name="connsiteY3" fmla="*/ 0 h 1899524"/>
            <a:gd name="connsiteX4" fmla="*/ 2083417 w 2574573"/>
            <a:gd name="connsiteY4" fmla="*/ 1202745 h 1899524"/>
            <a:gd name="connsiteX5" fmla="*/ 2574573 w 2574573"/>
            <a:gd name="connsiteY5" fmla="*/ 1207497 h 1899524"/>
            <a:gd name="connsiteX6" fmla="*/ 2376595 w 2574573"/>
            <a:gd name="connsiteY6" fmla="*/ 1899524 h 1899524"/>
            <a:gd name="connsiteX7" fmla="*/ 699434 w 2574573"/>
            <a:gd name="connsiteY7" fmla="*/ 1199612 h 1899524"/>
            <a:gd name="connsiteX0" fmla="*/ 699434 w 2421296"/>
            <a:gd name="connsiteY0" fmla="*/ 1199612 h 1899524"/>
            <a:gd name="connsiteX1" fmla="*/ 1202849 w 2421296"/>
            <a:gd name="connsiteY1" fmla="*/ 1203429 h 1899524"/>
            <a:gd name="connsiteX2" fmla="*/ 0 w 2421296"/>
            <a:gd name="connsiteY2" fmla="*/ 8134 h 1899524"/>
            <a:gd name="connsiteX3" fmla="*/ 356798 w 2421296"/>
            <a:gd name="connsiteY3" fmla="*/ 0 h 1899524"/>
            <a:gd name="connsiteX4" fmla="*/ 2083417 w 2421296"/>
            <a:gd name="connsiteY4" fmla="*/ 1202745 h 1899524"/>
            <a:gd name="connsiteX5" fmla="*/ 2421296 w 2421296"/>
            <a:gd name="connsiteY5" fmla="*/ 1219267 h 1899524"/>
            <a:gd name="connsiteX6" fmla="*/ 2376595 w 2421296"/>
            <a:gd name="connsiteY6" fmla="*/ 1899524 h 1899524"/>
            <a:gd name="connsiteX7" fmla="*/ 699434 w 2421296"/>
            <a:gd name="connsiteY7" fmla="*/ 1199612 h 1899524"/>
            <a:gd name="connsiteX0" fmla="*/ 699434 w 2574573"/>
            <a:gd name="connsiteY0" fmla="*/ 1199612 h 1899524"/>
            <a:gd name="connsiteX1" fmla="*/ 1202849 w 2574573"/>
            <a:gd name="connsiteY1" fmla="*/ 1203429 h 1899524"/>
            <a:gd name="connsiteX2" fmla="*/ 0 w 2574573"/>
            <a:gd name="connsiteY2" fmla="*/ 8134 h 1899524"/>
            <a:gd name="connsiteX3" fmla="*/ 356798 w 2574573"/>
            <a:gd name="connsiteY3" fmla="*/ 0 h 1899524"/>
            <a:gd name="connsiteX4" fmla="*/ 2083417 w 2574573"/>
            <a:gd name="connsiteY4" fmla="*/ 1202745 h 1899524"/>
            <a:gd name="connsiteX5" fmla="*/ 2574573 w 2574573"/>
            <a:gd name="connsiteY5" fmla="*/ 1207499 h 1899524"/>
            <a:gd name="connsiteX6" fmla="*/ 2376595 w 2574573"/>
            <a:gd name="connsiteY6" fmla="*/ 1899524 h 1899524"/>
            <a:gd name="connsiteX7" fmla="*/ 699434 w 2574573"/>
            <a:gd name="connsiteY7" fmla="*/ 1199612 h 1899524"/>
            <a:gd name="connsiteX0" fmla="*/ 521632 w 2574573"/>
            <a:gd name="connsiteY0" fmla="*/ 1205496 h 1899524"/>
            <a:gd name="connsiteX1" fmla="*/ 1202849 w 2574573"/>
            <a:gd name="connsiteY1" fmla="*/ 1203429 h 1899524"/>
            <a:gd name="connsiteX2" fmla="*/ 0 w 2574573"/>
            <a:gd name="connsiteY2" fmla="*/ 8134 h 1899524"/>
            <a:gd name="connsiteX3" fmla="*/ 356798 w 2574573"/>
            <a:gd name="connsiteY3" fmla="*/ 0 h 1899524"/>
            <a:gd name="connsiteX4" fmla="*/ 2083417 w 2574573"/>
            <a:gd name="connsiteY4" fmla="*/ 1202745 h 1899524"/>
            <a:gd name="connsiteX5" fmla="*/ 2574573 w 2574573"/>
            <a:gd name="connsiteY5" fmla="*/ 1207499 h 1899524"/>
            <a:gd name="connsiteX6" fmla="*/ 2376595 w 2574573"/>
            <a:gd name="connsiteY6" fmla="*/ 1899524 h 1899524"/>
            <a:gd name="connsiteX7" fmla="*/ 521632 w 2574573"/>
            <a:gd name="connsiteY7" fmla="*/ 1205496 h 18995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574573" h="1899524">
              <a:moveTo>
                <a:pt x="521632" y="1205496"/>
              </a:moveTo>
              <a:lnTo>
                <a:pt x="1202849" y="1203429"/>
              </a:lnTo>
              <a:lnTo>
                <a:pt x="0" y="8134"/>
              </a:lnTo>
              <a:lnTo>
                <a:pt x="356798" y="0"/>
              </a:lnTo>
              <a:lnTo>
                <a:pt x="2083417" y="1202745"/>
              </a:lnTo>
              <a:lnTo>
                <a:pt x="2574573" y="1207499"/>
              </a:lnTo>
              <a:lnTo>
                <a:pt x="2376595" y="1899524"/>
              </a:lnTo>
              <a:lnTo>
                <a:pt x="521632" y="1205496"/>
              </a:lnTo>
              <a:close/>
            </a:path>
          </a:pathLst>
        </a:custGeom>
        <a:gradFill>
          <a:gsLst>
            <a:gs pos="0">
              <a:schemeClr val="accent1">
                <a:lumMod val="5000"/>
                <a:lumOff val="95000"/>
              </a:schemeClr>
            </a:gs>
            <a:gs pos="88000">
              <a:schemeClr val="accent1">
                <a:lumMod val="45000"/>
                <a:lumOff val="55000"/>
              </a:schemeClr>
            </a:gs>
            <a:gs pos="68000">
              <a:schemeClr val="accent1">
                <a:lumMod val="28000"/>
                <a:lumOff val="72000"/>
              </a:schemeClr>
            </a:gs>
            <a:gs pos="100000">
              <a:schemeClr val="accent1">
                <a:lumMod val="30000"/>
                <a:lumOff val="70000"/>
              </a:schemeClr>
            </a:gs>
          </a:gsLst>
          <a:lin ang="5400000" scaled="1"/>
        </a:gradFill>
        <a:ln w="952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44</xdr:col>
      <xdr:colOff>110800</xdr:colOff>
      <xdr:row>3</xdr:row>
      <xdr:rowOff>158588</xdr:rowOff>
    </xdr:from>
    <xdr:to>
      <xdr:col>46</xdr:col>
      <xdr:colOff>104452</xdr:colOff>
      <xdr:row>7</xdr:row>
      <xdr:rowOff>87028</xdr:rowOff>
    </xdr:to>
    <xdr:grpSp>
      <xdr:nvGrpSpPr>
        <xdr:cNvPr id="5" name="グループ化 4"/>
        <xdr:cNvGrpSpPr>
          <a:grpSpLocks noChangeAspect="1"/>
        </xdr:cNvGrpSpPr>
      </xdr:nvGrpSpPr>
      <xdr:grpSpPr>
        <a:xfrm>
          <a:off x="7894086" y="689267"/>
          <a:ext cx="347437" cy="636011"/>
          <a:chOff x="7271517" y="196765"/>
          <a:chExt cx="728792" cy="1223647"/>
        </a:xfrm>
      </xdr:grpSpPr>
      <xdr:sp macro="" textlink="">
        <xdr:nvSpPr>
          <xdr:cNvPr id="2" name="楕円 1"/>
          <xdr:cNvSpPr/>
        </xdr:nvSpPr>
        <xdr:spPr>
          <a:xfrm>
            <a:off x="7271517" y="196765"/>
            <a:ext cx="728792" cy="708277"/>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3" name="二等辺三角形 2"/>
          <xdr:cNvSpPr/>
        </xdr:nvSpPr>
        <xdr:spPr>
          <a:xfrm>
            <a:off x="7273814" y="576502"/>
            <a:ext cx="714299" cy="843910"/>
          </a:xfrm>
          <a:prstGeom prst="triangl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19</xdr:col>
      <xdr:colOff>17145</xdr:colOff>
      <xdr:row>5</xdr:row>
      <xdr:rowOff>24658</xdr:rowOff>
    </xdr:from>
    <xdr:to>
      <xdr:col>21</xdr:col>
      <xdr:colOff>16198</xdr:colOff>
      <xdr:row>8</xdr:row>
      <xdr:rowOff>125316</xdr:rowOff>
    </xdr:to>
    <xdr:sp macro="" textlink="">
      <xdr:nvSpPr>
        <xdr:cNvPr id="4" name="楕円 3"/>
        <xdr:cNvSpPr/>
      </xdr:nvSpPr>
      <xdr:spPr>
        <a:xfrm>
          <a:off x="1099987" y="195105"/>
          <a:ext cx="360000" cy="612000"/>
        </a:xfrm>
        <a:custGeom>
          <a:avLst/>
          <a:gdLst>
            <a:gd name="connsiteX0" fmla="*/ 0 w 731824"/>
            <a:gd name="connsiteY0" fmla="*/ 358687 h 717373"/>
            <a:gd name="connsiteX1" fmla="*/ 365912 w 731824"/>
            <a:gd name="connsiteY1" fmla="*/ 0 h 717373"/>
            <a:gd name="connsiteX2" fmla="*/ 731824 w 731824"/>
            <a:gd name="connsiteY2" fmla="*/ 358687 h 717373"/>
            <a:gd name="connsiteX3" fmla="*/ 365912 w 731824"/>
            <a:gd name="connsiteY3" fmla="*/ 717374 h 717373"/>
            <a:gd name="connsiteX4" fmla="*/ 0 w 731824"/>
            <a:gd name="connsiteY4" fmla="*/ 358687 h 717373"/>
            <a:gd name="connsiteX0" fmla="*/ 0 w 731824"/>
            <a:gd name="connsiteY0" fmla="*/ 358687 h 760010"/>
            <a:gd name="connsiteX1" fmla="*/ 365912 w 731824"/>
            <a:gd name="connsiteY1" fmla="*/ 0 h 760010"/>
            <a:gd name="connsiteX2" fmla="*/ 731824 w 731824"/>
            <a:gd name="connsiteY2" fmla="*/ 358687 h 760010"/>
            <a:gd name="connsiteX3" fmla="*/ 365912 w 731824"/>
            <a:gd name="connsiteY3" fmla="*/ 717374 h 760010"/>
            <a:gd name="connsiteX4" fmla="*/ 367205 w 731824"/>
            <a:gd name="connsiteY4" fmla="*/ 713390 h 760010"/>
            <a:gd name="connsiteX5" fmla="*/ 0 w 731824"/>
            <a:gd name="connsiteY5" fmla="*/ 358687 h 760010"/>
            <a:gd name="connsiteX0" fmla="*/ 39125 w 770949"/>
            <a:gd name="connsiteY0" fmla="*/ 358687 h 1238010"/>
            <a:gd name="connsiteX1" fmla="*/ 405037 w 770949"/>
            <a:gd name="connsiteY1" fmla="*/ 0 h 1238010"/>
            <a:gd name="connsiteX2" fmla="*/ 770949 w 770949"/>
            <a:gd name="connsiteY2" fmla="*/ 358687 h 1238010"/>
            <a:gd name="connsiteX3" fmla="*/ 405037 w 770949"/>
            <a:gd name="connsiteY3" fmla="*/ 717374 h 1238010"/>
            <a:gd name="connsiteX4" fmla="*/ 51606 w 770949"/>
            <a:gd name="connsiteY4" fmla="*/ 1232338 h 1238010"/>
            <a:gd name="connsiteX5" fmla="*/ 39125 w 770949"/>
            <a:gd name="connsiteY5" fmla="*/ 358687 h 1238010"/>
            <a:gd name="connsiteX0" fmla="*/ 39125 w 825682"/>
            <a:gd name="connsiteY0" fmla="*/ 358687 h 1298964"/>
            <a:gd name="connsiteX1" fmla="*/ 405037 w 825682"/>
            <a:gd name="connsiteY1" fmla="*/ 0 h 1298964"/>
            <a:gd name="connsiteX2" fmla="*/ 770949 w 825682"/>
            <a:gd name="connsiteY2" fmla="*/ 358687 h 1298964"/>
            <a:gd name="connsiteX3" fmla="*/ 772899 w 825682"/>
            <a:gd name="connsiteY3" fmla="*/ 1210046 h 1298964"/>
            <a:gd name="connsiteX4" fmla="*/ 51606 w 825682"/>
            <a:gd name="connsiteY4" fmla="*/ 1232338 h 1298964"/>
            <a:gd name="connsiteX5" fmla="*/ 39125 w 825682"/>
            <a:gd name="connsiteY5" fmla="*/ 358687 h 1298964"/>
            <a:gd name="connsiteX0" fmla="*/ 39125 w 807343"/>
            <a:gd name="connsiteY0" fmla="*/ 358687 h 1321182"/>
            <a:gd name="connsiteX1" fmla="*/ 405037 w 807343"/>
            <a:gd name="connsiteY1" fmla="*/ 0 h 1321182"/>
            <a:gd name="connsiteX2" fmla="*/ 770949 w 807343"/>
            <a:gd name="connsiteY2" fmla="*/ 358687 h 1321182"/>
            <a:gd name="connsiteX3" fmla="*/ 747080 w 807343"/>
            <a:gd name="connsiteY3" fmla="*/ 1245609 h 1321182"/>
            <a:gd name="connsiteX4" fmla="*/ 51606 w 807343"/>
            <a:gd name="connsiteY4" fmla="*/ 1232338 h 1321182"/>
            <a:gd name="connsiteX5" fmla="*/ 39125 w 807343"/>
            <a:gd name="connsiteY5" fmla="*/ 358687 h 1321182"/>
            <a:gd name="connsiteX0" fmla="*/ 39125 w 817588"/>
            <a:gd name="connsiteY0" fmla="*/ 358687 h 1318803"/>
            <a:gd name="connsiteX1" fmla="*/ 405037 w 817588"/>
            <a:gd name="connsiteY1" fmla="*/ 0 h 1318803"/>
            <a:gd name="connsiteX2" fmla="*/ 770949 w 817588"/>
            <a:gd name="connsiteY2" fmla="*/ 358687 h 1318803"/>
            <a:gd name="connsiteX3" fmla="*/ 761834 w 817588"/>
            <a:gd name="connsiteY3" fmla="*/ 1242052 h 1318803"/>
            <a:gd name="connsiteX4" fmla="*/ 51606 w 817588"/>
            <a:gd name="connsiteY4" fmla="*/ 1232338 h 1318803"/>
            <a:gd name="connsiteX5" fmla="*/ 39125 w 817588"/>
            <a:gd name="connsiteY5" fmla="*/ 358687 h 1318803"/>
            <a:gd name="connsiteX0" fmla="*/ 49183 w 829009"/>
            <a:gd name="connsiteY0" fmla="*/ 358687 h 1321768"/>
            <a:gd name="connsiteX1" fmla="*/ 415095 w 829009"/>
            <a:gd name="connsiteY1" fmla="*/ 0 h 1321768"/>
            <a:gd name="connsiteX2" fmla="*/ 781007 w 829009"/>
            <a:gd name="connsiteY2" fmla="*/ 358687 h 1321768"/>
            <a:gd name="connsiteX3" fmla="*/ 771892 w 829009"/>
            <a:gd name="connsiteY3" fmla="*/ 1242052 h 1321768"/>
            <a:gd name="connsiteX4" fmla="*/ 43221 w 829009"/>
            <a:gd name="connsiteY4" fmla="*/ 1239451 h 1321768"/>
            <a:gd name="connsiteX5" fmla="*/ 49183 w 829009"/>
            <a:gd name="connsiteY5" fmla="*/ 358687 h 1321768"/>
            <a:gd name="connsiteX0" fmla="*/ 49183 w 829010"/>
            <a:gd name="connsiteY0" fmla="*/ 358687 h 1242052"/>
            <a:gd name="connsiteX1" fmla="*/ 415095 w 829010"/>
            <a:gd name="connsiteY1" fmla="*/ 0 h 1242052"/>
            <a:gd name="connsiteX2" fmla="*/ 781007 w 829010"/>
            <a:gd name="connsiteY2" fmla="*/ 358687 h 1242052"/>
            <a:gd name="connsiteX3" fmla="*/ 771892 w 829010"/>
            <a:gd name="connsiteY3" fmla="*/ 1242052 h 1242052"/>
            <a:gd name="connsiteX4" fmla="*/ 43221 w 829010"/>
            <a:gd name="connsiteY4" fmla="*/ 1239451 h 1242052"/>
            <a:gd name="connsiteX5" fmla="*/ 49183 w 829010"/>
            <a:gd name="connsiteY5" fmla="*/ 358687 h 1242052"/>
            <a:gd name="connsiteX0" fmla="*/ 49183 w 790971"/>
            <a:gd name="connsiteY0" fmla="*/ 358687 h 1281302"/>
            <a:gd name="connsiteX1" fmla="*/ 415095 w 790971"/>
            <a:gd name="connsiteY1" fmla="*/ 0 h 1281302"/>
            <a:gd name="connsiteX2" fmla="*/ 781007 w 790971"/>
            <a:gd name="connsiteY2" fmla="*/ 358687 h 1281302"/>
            <a:gd name="connsiteX3" fmla="*/ 543786 w 790971"/>
            <a:gd name="connsiteY3" fmla="*/ 703146 h 1281302"/>
            <a:gd name="connsiteX4" fmla="*/ 771892 w 790971"/>
            <a:gd name="connsiteY4" fmla="*/ 1242052 h 1281302"/>
            <a:gd name="connsiteX5" fmla="*/ 43221 w 790971"/>
            <a:gd name="connsiteY5" fmla="*/ 1239451 h 1281302"/>
            <a:gd name="connsiteX6" fmla="*/ 49183 w 790971"/>
            <a:gd name="connsiteY6" fmla="*/ 358687 h 1281302"/>
            <a:gd name="connsiteX0" fmla="*/ 32886 w 774674"/>
            <a:gd name="connsiteY0" fmla="*/ 358687 h 1314013"/>
            <a:gd name="connsiteX1" fmla="*/ 398798 w 774674"/>
            <a:gd name="connsiteY1" fmla="*/ 0 h 1314013"/>
            <a:gd name="connsiteX2" fmla="*/ 764710 w 774674"/>
            <a:gd name="connsiteY2" fmla="*/ 358687 h 1314013"/>
            <a:gd name="connsiteX3" fmla="*/ 527489 w 774674"/>
            <a:gd name="connsiteY3" fmla="*/ 703146 h 1314013"/>
            <a:gd name="connsiteX4" fmla="*/ 755595 w 774674"/>
            <a:gd name="connsiteY4" fmla="*/ 1242052 h 1314013"/>
            <a:gd name="connsiteX5" fmla="*/ 26924 w 774674"/>
            <a:gd name="connsiteY5" fmla="*/ 1239451 h 1314013"/>
            <a:gd name="connsiteX6" fmla="*/ 261920 w 774674"/>
            <a:gd name="connsiteY6" fmla="*/ 699591 h 1314013"/>
            <a:gd name="connsiteX7" fmla="*/ 32886 w 774674"/>
            <a:gd name="connsiteY7" fmla="*/ 358687 h 1314013"/>
            <a:gd name="connsiteX0" fmla="*/ 33568 w 775356"/>
            <a:gd name="connsiteY0" fmla="*/ 358687 h 1314013"/>
            <a:gd name="connsiteX1" fmla="*/ 399480 w 775356"/>
            <a:gd name="connsiteY1" fmla="*/ 0 h 1314013"/>
            <a:gd name="connsiteX2" fmla="*/ 765392 w 775356"/>
            <a:gd name="connsiteY2" fmla="*/ 358687 h 1314013"/>
            <a:gd name="connsiteX3" fmla="*/ 528171 w 775356"/>
            <a:gd name="connsiteY3" fmla="*/ 703146 h 1314013"/>
            <a:gd name="connsiteX4" fmla="*/ 756277 w 775356"/>
            <a:gd name="connsiteY4" fmla="*/ 1242052 h 1314013"/>
            <a:gd name="connsiteX5" fmla="*/ 27606 w 775356"/>
            <a:gd name="connsiteY5" fmla="*/ 1239451 h 1314013"/>
            <a:gd name="connsiteX6" fmla="*/ 251537 w 775356"/>
            <a:gd name="connsiteY6" fmla="*/ 699591 h 1314013"/>
            <a:gd name="connsiteX7" fmla="*/ 33568 w 775356"/>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242052"/>
            <a:gd name="connsiteX1" fmla="*/ 371874 w 747750"/>
            <a:gd name="connsiteY1" fmla="*/ 0 h 1242052"/>
            <a:gd name="connsiteX2" fmla="*/ 737786 w 747750"/>
            <a:gd name="connsiteY2" fmla="*/ 358687 h 1242052"/>
            <a:gd name="connsiteX3" fmla="*/ 500565 w 747750"/>
            <a:gd name="connsiteY3" fmla="*/ 703146 h 1242052"/>
            <a:gd name="connsiteX4" fmla="*/ 728671 w 747750"/>
            <a:gd name="connsiteY4" fmla="*/ 1242052 h 1242052"/>
            <a:gd name="connsiteX5" fmla="*/ 0 w 747750"/>
            <a:gd name="connsiteY5" fmla="*/ 1239451 h 1242052"/>
            <a:gd name="connsiteX6" fmla="*/ 223931 w 747750"/>
            <a:gd name="connsiteY6" fmla="*/ 699591 h 1242052"/>
            <a:gd name="connsiteX7" fmla="*/ 5962 w 747750"/>
            <a:gd name="connsiteY7" fmla="*/ 358687 h 1242052"/>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3931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46062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7619 w 747750"/>
            <a:gd name="connsiteY6" fmla="*/ 710260 h 1239451"/>
            <a:gd name="connsiteX7" fmla="*/ 5962 w 747750"/>
            <a:gd name="connsiteY7" fmla="*/ 358687 h 1239451"/>
            <a:gd name="connsiteX0" fmla="*/ 1650 w 743438"/>
            <a:gd name="connsiteY0" fmla="*/ 358687 h 1278400"/>
            <a:gd name="connsiteX1" fmla="*/ 367562 w 743438"/>
            <a:gd name="connsiteY1" fmla="*/ 0 h 1278400"/>
            <a:gd name="connsiteX2" fmla="*/ 733474 w 743438"/>
            <a:gd name="connsiteY2" fmla="*/ 358687 h 1278400"/>
            <a:gd name="connsiteX3" fmla="*/ 496253 w 743438"/>
            <a:gd name="connsiteY3" fmla="*/ 703146 h 1278400"/>
            <a:gd name="connsiteX4" fmla="*/ 724359 w 743438"/>
            <a:gd name="connsiteY4" fmla="*/ 1238496 h 1278400"/>
            <a:gd name="connsiteX5" fmla="*/ 6753 w 743438"/>
            <a:gd name="connsiteY5" fmla="*/ 1239451 h 1278400"/>
            <a:gd name="connsiteX6" fmla="*/ 223307 w 743438"/>
            <a:gd name="connsiteY6" fmla="*/ 710260 h 1278400"/>
            <a:gd name="connsiteX7" fmla="*/ 1650 w 743438"/>
            <a:gd name="connsiteY7" fmla="*/ 358687 h 1278400"/>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272 w 732096"/>
            <a:gd name="connsiteY0" fmla="*/ 358687 h 1239451"/>
            <a:gd name="connsiteX1" fmla="*/ 366184 w 732096"/>
            <a:gd name="connsiteY1" fmla="*/ 0 h 1239451"/>
            <a:gd name="connsiteX2" fmla="*/ 732096 w 732096"/>
            <a:gd name="connsiteY2" fmla="*/ 358687 h 1239451"/>
            <a:gd name="connsiteX3" fmla="*/ 494875 w 732096"/>
            <a:gd name="connsiteY3" fmla="*/ 703146 h 1239451"/>
            <a:gd name="connsiteX4" fmla="*/ 722981 w 732096"/>
            <a:gd name="connsiteY4" fmla="*/ 1238496 h 1239451"/>
            <a:gd name="connsiteX5" fmla="*/ 5375 w 732096"/>
            <a:gd name="connsiteY5" fmla="*/ 1239451 h 1239451"/>
            <a:gd name="connsiteX6" fmla="*/ 221929 w 732096"/>
            <a:gd name="connsiteY6" fmla="*/ 710260 h 1239451"/>
            <a:gd name="connsiteX7" fmla="*/ 272 w 732096"/>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297 w 733121"/>
            <a:gd name="connsiteY0" fmla="*/ 358687 h 1239451"/>
            <a:gd name="connsiteX1" fmla="*/ 367209 w 733121"/>
            <a:gd name="connsiteY1" fmla="*/ 0 h 1239451"/>
            <a:gd name="connsiteX2" fmla="*/ 733121 w 733121"/>
            <a:gd name="connsiteY2" fmla="*/ 358687 h 1239451"/>
            <a:gd name="connsiteX3" fmla="*/ 495900 w 733121"/>
            <a:gd name="connsiteY3" fmla="*/ 703146 h 1239451"/>
            <a:gd name="connsiteX4" fmla="*/ 724006 w 733121"/>
            <a:gd name="connsiteY4" fmla="*/ 1238496 h 1239451"/>
            <a:gd name="connsiteX5" fmla="*/ 6400 w 733121"/>
            <a:gd name="connsiteY5" fmla="*/ 1239451 h 1239451"/>
            <a:gd name="connsiteX6" fmla="*/ 230332 w 733121"/>
            <a:gd name="connsiteY6" fmla="*/ 692478 h 1239451"/>
            <a:gd name="connsiteX7" fmla="*/ 1297 w 733121"/>
            <a:gd name="connsiteY7" fmla="*/ 358687 h 1239451"/>
            <a:gd name="connsiteX0" fmla="*/ 2435 w 734259"/>
            <a:gd name="connsiteY0" fmla="*/ 358687 h 1239451"/>
            <a:gd name="connsiteX1" fmla="*/ 368347 w 734259"/>
            <a:gd name="connsiteY1" fmla="*/ 0 h 1239451"/>
            <a:gd name="connsiteX2" fmla="*/ 734259 w 734259"/>
            <a:gd name="connsiteY2" fmla="*/ 358687 h 1239451"/>
            <a:gd name="connsiteX3" fmla="*/ 497038 w 734259"/>
            <a:gd name="connsiteY3" fmla="*/ 703146 h 1239451"/>
            <a:gd name="connsiteX4" fmla="*/ 725144 w 734259"/>
            <a:gd name="connsiteY4" fmla="*/ 1238496 h 1239451"/>
            <a:gd name="connsiteX5" fmla="*/ 7538 w 734259"/>
            <a:gd name="connsiteY5" fmla="*/ 1239451 h 1239451"/>
            <a:gd name="connsiteX6" fmla="*/ 231470 w 734259"/>
            <a:gd name="connsiteY6" fmla="*/ 692478 h 1239451"/>
            <a:gd name="connsiteX7" fmla="*/ 2435 w 734259"/>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112 w 731936"/>
            <a:gd name="connsiteY0" fmla="*/ 358687 h 1239451"/>
            <a:gd name="connsiteX1" fmla="*/ 366024 w 731936"/>
            <a:gd name="connsiteY1" fmla="*/ 0 h 1239451"/>
            <a:gd name="connsiteX2" fmla="*/ 731936 w 731936"/>
            <a:gd name="connsiteY2" fmla="*/ 358687 h 1239451"/>
            <a:gd name="connsiteX3" fmla="*/ 494715 w 731936"/>
            <a:gd name="connsiteY3" fmla="*/ 703146 h 1239451"/>
            <a:gd name="connsiteX4" fmla="*/ 722821 w 731936"/>
            <a:gd name="connsiteY4" fmla="*/ 1238496 h 1239451"/>
            <a:gd name="connsiteX5" fmla="*/ 5215 w 731936"/>
            <a:gd name="connsiteY5" fmla="*/ 1239451 h 1239451"/>
            <a:gd name="connsiteX6" fmla="*/ 229147 w 731936"/>
            <a:gd name="connsiteY6" fmla="*/ 692478 h 1239451"/>
            <a:gd name="connsiteX7" fmla="*/ 112 w 731936"/>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32014" h="1239451">
              <a:moveTo>
                <a:pt x="190" y="358687"/>
              </a:moveTo>
              <a:cubicBezTo>
                <a:pt x="-6505" y="143697"/>
                <a:pt x="164014" y="0"/>
                <a:pt x="366102" y="0"/>
              </a:cubicBezTo>
              <a:cubicBezTo>
                <a:pt x="568190" y="0"/>
                <a:pt x="730239" y="153775"/>
                <a:pt x="732014" y="358687"/>
              </a:cubicBezTo>
              <a:cubicBezTo>
                <a:pt x="730102" y="613389"/>
                <a:pt x="544262" y="666165"/>
                <a:pt x="494793" y="703146"/>
              </a:cubicBezTo>
              <a:lnTo>
                <a:pt x="722899" y="1238496"/>
              </a:lnTo>
              <a:lnTo>
                <a:pt x="5293" y="1239451"/>
              </a:lnTo>
              <a:lnTo>
                <a:pt x="229225" y="692478"/>
              </a:lnTo>
              <a:cubicBezTo>
                <a:pt x="123253" y="623924"/>
                <a:pt x="6885" y="573677"/>
                <a:pt x="190" y="358687"/>
              </a:cubicBezTo>
              <a:close/>
            </a:path>
          </a:pathLst>
        </a:cu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If(</a:t>
          </a:r>
          <a:r>
            <a:rPr kumimoji="1" lang="ja-JP" altLang="en-US" sz="1100"/>
            <a:t>＝</a:t>
          </a:r>
        </a:p>
      </xdr:txBody>
    </xdr:sp>
    <xdr:clientData/>
  </xdr:twoCellAnchor>
  <xdr:twoCellAnchor>
    <xdr:from>
      <xdr:col>21</xdr:col>
      <xdr:colOff>48096</xdr:colOff>
      <xdr:row>6</xdr:row>
      <xdr:rowOff>120561</xdr:rowOff>
    </xdr:from>
    <xdr:to>
      <xdr:col>23</xdr:col>
      <xdr:colOff>47149</xdr:colOff>
      <xdr:row>10</xdr:row>
      <xdr:rowOff>47284</xdr:rowOff>
    </xdr:to>
    <xdr:sp macro="" textlink="">
      <xdr:nvSpPr>
        <xdr:cNvPr id="6" name="楕円 3"/>
        <xdr:cNvSpPr/>
      </xdr:nvSpPr>
      <xdr:spPr>
        <a:xfrm>
          <a:off x="3762846" y="828132"/>
          <a:ext cx="352839" cy="634295"/>
        </a:xfrm>
        <a:custGeom>
          <a:avLst/>
          <a:gdLst>
            <a:gd name="connsiteX0" fmla="*/ 0 w 731824"/>
            <a:gd name="connsiteY0" fmla="*/ 358687 h 717373"/>
            <a:gd name="connsiteX1" fmla="*/ 365912 w 731824"/>
            <a:gd name="connsiteY1" fmla="*/ 0 h 717373"/>
            <a:gd name="connsiteX2" fmla="*/ 731824 w 731824"/>
            <a:gd name="connsiteY2" fmla="*/ 358687 h 717373"/>
            <a:gd name="connsiteX3" fmla="*/ 365912 w 731824"/>
            <a:gd name="connsiteY3" fmla="*/ 717374 h 717373"/>
            <a:gd name="connsiteX4" fmla="*/ 0 w 731824"/>
            <a:gd name="connsiteY4" fmla="*/ 358687 h 717373"/>
            <a:gd name="connsiteX0" fmla="*/ 0 w 731824"/>
            <a:gd name="connsiteY0" fmla="*/ 358687 h 760010"/>
            <a:gd name="connsiteX1" fmla="*/ 365912 w 731824"/>
            <a:gd name="connsiteY1" fmla="*/ 0 h 760010"/>
            <a:gd name="connsiteX2" fmla="*/ 731824 w 731824"/>
            <a:gd name="connsiteY2" fmla="*/ 358687 h 760010"/>
            <a:gd name="connsiteX3" fmla="*/ 365912 w 731824"/>
            <a:gd name="connsiteY3" fmla="*/ 717374 h 760010"/>
            <a:gd name="connsiteX4" fmla="*/ 367205 w 731824"/>
            <a:gd name="connsiteY4" fmla="*/ 713390 h 760010"/>
            <a:gd name="connsiteX5" fmla="*/ 0 w 731824"/>
            <a:gd name="connsiteY5" fmla="*/ 358687 h 760010"/>
            <a:gd name="connsiteX0" fmla="*/ 39125 w 770949"/>
            <a:gd name="connsiteY0" fmla="*/ 358687 h 1238010"/>
            <a:gd name="connsiteX1" fmla="*/ 405037 w 770949"/>
            <a:gd name="connsiteY1" fmla="*/ 0 h 1238010"/>
            <a:gd name="connsiteX2" fmla="*/ 770949 w 770949"/>
            <a:gd name="connsiteY2" fmla="*/ 358687 h 1238010"/>
            <a:gd name="connsiteX3" fmla="*/ 405037 w 770949"/>
            <a:gd name="connsiteY3" fmla="*/ 717374 h 1238010"/>
            <a:gd name="connsiteX4" fmla="*/ 51606 w 770949"/>
            <a:gd name="connsiteY4" fmla="*/ 1232338 h 1238010"/>
            <a:gd name="connsiteX5" fmla="*/ 39125 w 770949"/>
            <a:gd name="connsiteY5" fmla="*/ 358687 h 1238010"/>
            <a:gd name="connsiteX0" fmla="*/ 39125 w 825682"/>
            <a:gd name="connsiteY0" fmla="*/ 358687 h 1298964"/>
            <a:gd name="connsiteX1" fmla="*/ 405037 w 825682"/>
            <a:gd name="connsiteY1" fmla="*/ 0 h 1298964"/>
            <a:gd name="connsiteX2" fmla="*/ 770949 w 825682"/>
            <a:gd name="connsiteY2" fmla="*/ 358687 h 1298964"/>
            <a:gd name="connsiteX3" fmla="*/ 772899 w 825682"/>
            <a:gd name="connsiteY3" fmla="*/ 1210046 h 1298964"/>
            <a:gd name="connsiteX4" fmla="*/ 51606 w 825682"/>
            <a:gd name="connsiteY4" fmla="*/ 1232338 h 1298964"/>
            <a:gd name="connsiteX5" fmla="*/ 39125 w 825682"/>
            <a:gd name="connsiteY5" fmla="*/ 358687 h 1298964"/>
            <a:gd name="connsiteX0" fmla="*/ 39125 w 807343"/>
            <a:gd name="connsiteY0" fmla="*/ 358687 h 1321182"/>
            <a:gd name="connsiteX1" fmla="*/ 405037 w 807343"/>
            <a:gd name="connsiteY1" fmla="*/ 0 h 1321182"/>
            <a:gd name="connsiteX2" fmla="*/ 770949 w 807343"/>
            <a:gd name="connsiteY2" fmla="*/ 358687 h 1321182"/>
            <a:gd name="connsiteX3" fmla="*/ 747080 w 807343"/>
            <a:gd name="connsiteY3" fmla="*/ 1245609 h 1321182"/>
            <a:gd name="connsiteX4" fmla="*/ 51606 w 807343"/>
            <a:gd name="connsiteY4" fmla="*/ 1232338 h 1321182"/>
            <a:gd name="connsiteX5" fmla="*/ 39125 w 807343"/>
            <a:gd name="connsiteY5" fmla="*/ 358687 h 1321182"/>
            <a:gd name="connsiteX0" fmla="*/ 39125 w 817588"/>
            <a:gd name="connsiteY0" fmla="*/ 358687 h 1318803"/>
            <a:gd name="connsiteX1" fmla="*/ 405037 w 817588"/>
            <a:gd name="connsiteY1" fmla="*/ 0 h 1318803"/>
            <a:gd name="connsiteX2" fmla="*/ 770949 w 817588"/>
            <a:gd name="connsiteY2" fmla="*/ 358687 h 1318803"/>
            <a:gd name="connsiteX3" fmla="*/ 761834 w 817588"/>
            <a:gd name="connsiteY3" fmla="*/ 1242052 h 1318803"/>
            <a:gd name="connsiteX4" fmla="*/ 51606 w 817588"/>
            <a:gd name="connsiteY4" fmla="*/ 1232338 h 1318803"/>
            <a:gd name="connsiteX5" fmla="*/ 39125 w 817588"/>
            <a:gd name="connsiteY5" fmla="*/ 358687 h 1318803"/>
            <a:gd name="connsiteX0" fmla="*/ 49183 w 829009"/>
            <a:gd name="connsiteY0" fmla="*/ 358687 h 1321768"/>
            <a:gd name="connsiteX1" fmla="*/ 415095 w 829009"/>
            <a:gd name="connsiteY1" fmla="*/ 0 h 1321768"/>
            <a:gd name="connsiteX2" fmla="*/ 781007 w 829009"/>
            <a:gd name="connsiteY2" fmla="*/ 358687 h 1321768"/>
            <a:gd name="connsiteX3" fmla="*/ 771892 w 829009"/>
            <a:gd name="connsiteY3" fmla="*/ 1242052 h 1321768"/>
            <a:gd name="connsiteX4" fmla="*/ 43221 w 829009"/>
            <a:gd name="connsiteY4" fmla="*/ 1239451 h 1321768"/>
            <a:gd name="connsiteX5" fmla="*/ 49183 w 829009"/>
            <a:gd name="connsiteY5" fmla="*/ 358687 h 1321768"/>
            <a:gd name="connsiteX0" fmla="*/ 49183 w 829010"/>
            <a:gd name="connsiteY0" fmla="*/ 358687 h 1242052"/>
            <a:gd name="connsiteX1" fmla="*/ 415095 w 829010"/>
            <a:gd name="connsiteY1" fmla="*/ 0 h 1242052"/>
            <a:gd name="connsiteX2" fmla="*/ 781007 w 829010"/>
            <a:gd name="connsiteY2" fmla="*/ 358687 h 1242052"/>
            <a:gd name="connsiteX3" fmla="*/ 771892 w 829010"/>
            <a:gd name="connsiteY3" fmla="*/ 1242052 h 1242052"/>
            <a:gd name="connsiteX4" fmla="*/ 43221 w 829010"/>
            <a:gd name="connsiteY4" fmla="*/ 1239451 h 1242052"/>
            <a:gd name="connsiteX5" fmla="*/ 49183 w 829010"/>
            <a:gd name="connsiteY5" fmla="*/ 358687 h 1242052"/>
            <a:gd name="connsiteX0" fmla="*/ 49183 w 790971"/>
            <a:gd name="connsiteY0" fmla="*/ 358687 h 1281302"/>
            <a:gd name="connsiteX1" fmla="*/ 415095 w 790971"/>
            <a:gd name="connsiteY1" fmla="*/ 0 h 1281302"/>
            <a:gd name="connsiteX2" fmla="*/ 781007 w 790971"/>
            <a:gd name="connsiteY2" fmla="*/ 358687 h 1281302"/>
            <a:gd name="connsiteX3" fmla="*/ 543786 w 790971"/>
            <a:gd name="connsiteY3" fmla="*/ 703146 h 1281302"/>
            <a:gd name="connsiteX4" fmla="*/ 771892 w 790971"/>
            <a:gd name="connsiteY4" fmla="*/ 1242052 h 1281302"/>
            <a:gd name="connsiteX5" fmla="*/ 43221 w 790971"/>
            <a:gd name="connsiteY5" fmla="*/ 1239451 h 1281302"/>
            <a:gd name="connsiteX6" fmla="*/ 49183 w 790971"/>
            <a:gd name="connsiteY6" fmla="*/ 358687 h 1281302"/>
            <a:gd name="connsiteX0" fmla="*/ 32886 w 774674"/>
            <a:gd name="connsiteY0" fmla="*/ 358687 h 1314013"/>
            <a:gd name="connsiteX1" fmla="*/ 398798 w 774674"/>
            <a:gd name="connsiteY1" fmla="*/ 0 h 1314013"/>
            <a:gd name="connsiteX2" fmla="*/ 764710 w 774674"/>
            <a:gd name="connsiteY2" fmla="*/ 358687 h 1314013"/>
            <a:gd name="connsiteX3" fmla="*/ 527489 w 774674"/>
            <a:gd name="connsiteY3" fmla="*/ 703146 h 1314013"/>
            <a:gd name="connsiteX4" fmla="*/ 755595 w 774674"/>
            <a:gd name="connsiteY4" fmla="*/ 1242052 h 1314013"/>
            <a:gd name="connsiteX5" fmla="*/ 26924 w 774674"/>
            <a:gd name="connsiteY5" fmla="*/ 1239451 h 1314013"/>
            <a:gd name="connsiteX6" fmla="*/ 261920 w 774674"/>
            <a:gd name="connsiteY6" fmla="*/ 699591 h 1314013"/>
            <a:gd name="connsiteX7" fmla="*/ 32886 w 774674"/>
            <a:gd name="connsiteY7" fmla="*/ 358687 h 1314013"/>
            <a:gd name="connsiteX0" fmla="*/ 33568 w 775356"/>
            <a:gd name="connsiteY0" fmla="*/ 358687 h 1314013"/>
            <a:gd name="connsiteX1" fmla="*/ 399480 w 775356"/>
            <a:gd name="connsiteY1" fmla="*/ 0 h 1314013"/>
            <a:gd name="connsiteX2" fmla="*/ 765392 w 775356"/>
            <a:gd name="connsiteY2" fmla="*/ 358687 h 1314013"/>
            <a:gd name="connsiteX3" fmla="*/ 528171 w 775356"/>
            <a:gd name="connsiteY3" fmla="*/ 703146 h 1314013"/>
            <a:gd name="connsiteX4" fmla="*/ 756277 w 775356"/>
            <a:gd name="connsiteY4" fmla="*/ 1242052 h 1314013"/>
            <a:gd name="connsiteX5" fmla="*/ 27606 w 775356"/>
            <a:gd name="connsiteY5" fmla="*/ 1239451 h 1314013"/>
            <a:gd name="connsiteX6" fmla="*/ 251537 w 775356"/>
            <a:gd name="connsiteY6" fmla="*/ 699591 h 1314013"/>
            <a:gd name="connsiteX7" fmla="*/ 33568 w 775356"/>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242052"/>
            <a:gd name="connsiteX1" fmla="*/ 371874 w 747750"/>
            <a:gd name="connsiteY1" fmla="*/ 0 h 1242052"/>
            <a:gd name="connsiteX2" fmla="*/ 737786 w 747750"/>
            <a:gd name="connsiteY2" fmla="*/ 358687 h 1242052"/>
            <a:gd name="connsiteX3" fmla="*/ 500565 w 747750"/>
            <a:gd name="connsiteY3" fmla="*/ 703146 h 1242052"/>
            <a:gd name="connsiteX4" fmla="*/ 728671 w 747750"/>
            <a:gd name="connsiteY4" fmla="*/ 1242052 h 1242052"/>
            <a:gd name="connsiteX5" fmla="*/ 0 w 747750"/>
            <a:gd name="connsiteY5" fmla="*/ 1239451 h 1242052"/>
            <a:gd name="connsiteX6" fmla="*/ 223931 w 747750"/>
            <a:gd name="connsiteY6" fmla="*/ 699591 h 1242052"/>
            <a:gd name="connsiteX7" fmla="*/ 5962 w 747750"/>
            <a:gd name="connsiteY7" fmla="*/ 358687 h 1242052"/>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3931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46062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7619 w 747750"/>
            <a:gd name="connsiteY6" fmla="*/ 710260 h 1239451"/>
            <a:gd name="connsiteX7" fmla="*/ 5962 w 747750"/>
            <a:gd name="connsiteY7" fmla="*/ 358687 h 1239451"/>
            <a:gd name="connsiteX0" fmla="*/ 1650 w 743438"/>
            <a:gd name="connsiteY0" fmla="*/ 358687 h 1278400"/>
            <a:gd name="connsiteX1" fmla="*/ 367562 w 743438"/>
            <a:gd name="connsiteY1" fmla="*/ 0 h 1278400"/>
            <a:gd name="connsiteX2" fmla="*/ 733474 w 743438"/>
            <a:gd name="connsiteY2" fmla="*/ 358687 h 1278400"/>
            <a:gd name="connsiteX3" fmla="*/ 496253 w 743438"/>
            <a:gd name="connsiteY3" fmla="*/ 703146 h 1278400"/>
            <a:gd name="connsiteX4" fmla="*/ 724359 w 743438"/>
            <a:gd name="connsiteY4" fmla="*/ 1238496 h 1278400"/>
            <a:gd name="connsiteX5" fmla="*/ 6753 w 743438"/>
            <a:gd name="connsiteY5" fmla="*/ 1239451 h 1278400"/>
            <a:gd name="connsiteX6" fmla="*/ 223307 w 743438"/>
            <a:gd name="connsiteY6" fmla="*/ 710260 h 1278400"/>
            <a:gd name="connsiteX7" fmla="*/ 1650 w 743438"/>
            <a:gd name="connsiteY7" fmla="*/ 358687 h 1278400"/>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272 w 732096"/>
            <a:gd name="connsiteY0" fmla="*/ 358687 h 1239451"/>
            <a:gd name="connsiteX1" fmla="*/ 366184 w 732096"/>
            <a:gd name="connsiteY1" fmla="*/ 0 h 1239451"/>
            <a:gd name="connsiteX2" fmla="*/ 732096 w 732096"/>
            <a:gd name="connsiteY2" fmla="*/ 358687 h 1239451"/>
            <a:gd name="connsiteX3" fmla="*/ 494875 w 732096"/>
            <a:gd name="connsiteY3" fmla="*/ 703146 h 1239451"/>
            <a:gd name="connsiteX4" fmla="*/ 722981 w 732096"/>
            <a:gd name="connsiteY4" fmla="*/ 1238496 h 1239451"/>
            <a:gd name="connsiteX5" fmla="*/ 5375 w 732096"/>
            <a:gd name="connsiteY5" fmla="*/ 1239451 h 1239451"/>
            <a:gd name="connsiteX6" fmla="*/ 221929 w 732096"/>
            <a:gd name="connsiteY6" fmla="*/ 710260 h 1239451"/>
            <a:gd name="connsiteX7" fmla="*/ 272 w 732096"/>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297 w 733121"/>
            <a:gd name="connsiteY0" fmla="*/ 358687 h 1239451"/>
            <a:gd name="connsiteX1" fmla="*/ 367209 w 733121"/>
            <a:gd name="connsiteY1" fmla="*/ 0 h 1239451"/>
            <a:gd name="connsiteX2" fmla="*/ 733121 w 733121"/>
            <a:gd name="connsiteY2" fmla="*/ 358687 h 1239451"/>
            <a:gd name="connsiteX3" fmla="*/ 495900 w 733121"/>
            <a:gd name="connsiteY3" fmla="*/ 703146 h 1239451"/>
            <a:gd name="connsiteX4" fmla="*/ 724006 w 733121"/>
            <a:gd name="connsiteY4" fmla="*/ 1238496 h 1239451"/>
            <a:gd name="connsiteX5" fmla="*/ 6400 w 733121"/>
            <a:gd name="connsiteY5" fmla="*/ 1239451 h 1239451"/>
            <a:gd name="connsiteX6" fmla="*/ 230332 w 733121"/>
            <a:gd name="connsiteY6" fmla="*/ 692478 h 1239451"/>
            <a:gd name="connsiteX7" fmla="*/ 1297 w 733121"/>
            <a:gd name="connsiteY7" fmla="*/ 358687 h 1239451"/>
            <a:gd name="connsiteX0" fmla="*/ 2435 w 734259"/>
            <a:gd name="connsiteY0" fmla="*/ 358687 h 1239451"/>
            <a:gd name="connsiteX1" fmla="*/ 368347 w 734259"/>
            <a:gd name="connsiteY1" fmla="*/ 0 h 1239451"/>
            <a:gd name="connsiteX2" fmla="*/ 734259 w 734259"/>
            <a:gd name="connsiteY2" fmla="*/ 358687 h 1239451"/>
            <a:gd name="connsiteX3" fmla="*/ 497038 w 734259"/>
            <a:gd name="connsiteY3" fmla="*/ 703146 h 1239451"/>
            <a:gd name="connsiteX4" fmla="*/ 725144 w 734259"/>
            <a:gd name="connsiteY4" fmla="*/ 1238496 h 1239451"/>
            <a:gd name="connsiteX5" fmla="*/ 7538 w 734259"/>
            <a:gd name="connsiteY5" fmla="*/ 1239451 h 1239451"/>
            <a:gd name="connsiteX6" fmla="*/ 231470 w 734259"/>
            <a:gd name="connsiteY6" fmla="*/ 692478 h 1239451"/>
            <a:gd name="connsiteX7" fmla="*/ 2435 w 734259"/>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112 w 731936"/>
            <a:gd name="connsiteY0" fmla="*/ 358687 h 1239451"/>
            <a:gd name="connsiteX1" fmla="*/ 366024 w 731936"/>
            <a:gd name="connsiteY1" fmla="*/ 0 h 1239451"/>
            <a:gd name="connsiteX2" fmla="*/ 731936 w 731936"/>
            <a:gd name="connsiteY2" fmla="*/ 358687 h 1239451"/>
            <a:gd name="connsiteX3" fmla="*/ 494715 w 731936"/>
            <a:gd name="connsiteY3" fmla="*/ 703146 h 1239451"/>
            <a:gd name="connsiteX4" fmla="*/ 722821 w 731936"/>
            <a:gd name="connsiteY4" fmla="*/ 1238496 h 1239451"/>
            <a:gd name="connsiteX5" fmla="*/ 5215 w 731936"/>
            <a:gd name="connsiteY5" fmla="*/ 1239451 h 1239451"/>
            <a:gd name="connsiteX6" fmla="*/ 229147 w 731936"/>
            <a:gd name="connsiteY6" fmla="*/ 692478 h 1239451"/>
            <a:gd name="connsiteX7" fmla="*/ 112 w 731936"/>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32014" h="1239451">
              <a:moveTo>
                <a:pt x="190" y="358687"/>
              </a:moveTo>
              <a:cubicBezTo>
                <a:pt x="-6505" y="143697"/>
                <a:pt x="164014" y="0"/>
                <a:pt x="366102" y="0"/>
              </a:cubicBezTo>
              <a:cubicBezTo>
                <a:pt x="568190" y="0"/>
                <a:pt x="730239" y="153775"/>
                <a:pt x="732014" y="358687"/>
              </a:cubicBezTo>
              <a:cubicBezTo>
                <a:pt x="730102" y="613389"/>
                <a:pt x="544262" y="666165"/>
                <a:pt x="494793" y="703146"/>
              </a:cubicBezTo>
              <a:lnTo>
                <a:pt x="722899" y="1238496"/>
              </a:lnTo>
              <a:lnTo>
                <a:pt x="5293" y="1239451"/>
              </a:lnTo>
              <a:lnTo>
                <a:pt x="229225" y="692478"/>
              </a:lnTo>
              <a:cubicBezTo>
                <a:pt x="123253" y="623924"/>
                <a:pt x="6885" y="573677"/>
                <a:pt x="190" y="358687"/>
              </a:cubicBezTo>
              <a:close/>
            </a:path>
          </a:pathLst>
        </a:custGeom>
        <a:noFill/>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59691</xdr:colOff>
      <xdr:row>5</xdr:row>
      <xdr:rowOff>32766</xdr:rowOff>
    </xdr:from>
    <xdr:to>
      <xdr:col>25</xdr:col>
      <xdr:colOff>58744</xdr:colOff>
      <xdr:row>8</xdr:row>
      <xdr:rowOff>133424</xdr:rowOff>
    </xdr:to>
    <xdr:sp macro="" textlink="">
      <xdr:nvSpPr>
        <xdr:cNvPr id="7" name="楕円 3"/>
        <xdr:cNvSpPr/>
      </xdr:nvSpPr>
      <xdr:spPr>
        <a:xfrm>
          <a:off x="1881865" y="206701"/>
          <a:ext cx="363488" cy="622462"/>
        </a:xfrm>
        <a:custGeom>
          <a:avLst/>
          <a:gdLst>
            <a:gd name="connsiteX0" fmla="*/ 0 w 731824"/>
            <a:gd name="connsiteY0" fmla="*/ 358687 h 717373"/>
            <a:gd name="connsiteX1" fmla="*/ 365912 w 731824"/>
            <a:gd name="connsiteY1" fmla="*/ 0 h 717373"/>
            <a:gd name="connsiteX2" fmla="*/ 731824 w 731824"/>
            <a:gd name="connsiteY2" fmla="*/ 358687 h 717373"/>
            <a:gd name="connsiteX3" fmla="*/ 365912 w 731824"/>
            <a:gd name="connsiteY3" fmla="*/ 717374 h 717373"/>
            <a:gd name="connsiteX4" fmla="*/ 0 w 731824"/>
            <a:gd name="connsiteY4" fmla="*/ 358687 h 717373"/>
            <a:gd name="connsiteX0" fmla="*/ 0 w 731824"/>
            <a:gd name="connsiteY0" fmla="*/ 358687 h 760010"/>
            <a:gd name="connsiteX1" fmla="*/ 365912 w 731824"/>
            <a:gd name="connsiteY1" fmla="*/ 0 h 760010"/>
            <a:gd name="connsiteX2" fmla="*/ 731824 w 731824"/>
            <a:gd name="connsiteY2" fmla="*/ 358687 h 760010"/>
            <a:gd name="connsiteX3" fmla="*/ 365912 w 731824"/>
            <a:gd name="connsiteY3" fmla="*/ 717374 h 760010"/>
            <a:gd name="connsiteX4" fmla="*/ 367205 w 731824"/>
            <a:gd name="connsiteY4" fmla="*/ 713390 h 760010"/>
            <a:gd name="connsiteX5" fmla="*/ 0 w 731824"/>
            <a:gd name="connsiteY5" fmla="*/ 358687 h 760010"/>
            <a:gd name="connsiteX0" fmla="*/ 39125 w 770949"/>
            <a:gd name="connsiteY0" fmla="*/ 358687 h 1238010"/>
            <a:gd name="connsiteX1" fmla="*/ 405037 w 770949"/>
            <a:gd name="connsiteY1" fmla="*/ 0 h 1238010"/>
            <a:gd name="connsiteX2" fmla="*/ 770949 w 770949"/>
            <a:gd name="connsiteY2" fmla="*/ 358687 h 1238010"/>
            <a:gd name="connsiteX3" fmla="*/ 405037 w 770949"/>
            <a:gd name="connsiteY3" fmla="*/ 717374 h 1238010"/>
            <a:gd name="connsiteX4" fmla="*/ 51606 w 770949"/>
            <a:gd name="connsiteY4" fmla="*/ 1232338 h 1238010"/>
            <a:gd name="connsiteX5" fmla="*/ 39125 w 770949"/>
            <a:gd name="connsiteY5" fmla="*/ 358687 h 1238010"/>
            <a:gd name="connsiteX0" fmla="*/ 39125 w 825682"/>
            <a:gd name="connsiteY0" fmla="*/ 358687 h 1298964"/>
            <a:gd name="connsiteX1" fmla="*/ 405037 w 825682"/>
            <a:gd name="connsiteY1" fmla="*/ 0 h 1298964"/>
            <a:gd name="connsiteX2" fmla="*/ 770949 w 825682"/>
            <a:gd name="connsiteY2" fmla="*/ 358687 h 1298964"/>
            <a:gd name="connsiteX3" fmla="*/ 772899 w 825682"/>
            <a:gd name="connsiteY3" fmla="*/ 1210046 h 1298964"/>
            <a:gd name="connsiteX4" fmla="*/ 51606 w 825682"/>
            <a:gd name="connsiteY4" fmla="*/ 1232338 h 1298964"/>
            <a:gd name="connsiteX5" fmla="*/ 39125 w 825682"/>
            <a:gd name="connsiteY5" fmla="*/ 358687 h 1298964"/>
            <a:gd name="connsiteX0" fmla="*/ 39125 w 807343"/>
            <a:gd name="connsiteY0" fmla="*/ 358687 h 1321182"/>
            <a:gd name="connsiteX1" fmla="*/ 405037 w 807343"/>
            <a:gd name="connsiteY1" fmla="*/ 0 h 1321182"/>
            <a:gd name="connsiteX2" fmla="*/ 770949 w 807343"/>
            <a:gd name="connsiteY2" fmla="*/ 358687 h 1321182"/>
            <a:gd name="connsiteX3" fmla="*/ 747080 w 807343"/>
            <a:gd name="connsiteY3" fmla="*/ 1245609 h 1321182"/>
            <a:gd name="connsiteX4" fmla="*/ 51606 w 807343"/>
            <a:gd name="connsiteY4" fmla="*/ 1232338 h 1321182"/>
            <a:gd name="connsiteX5" fmla="*/ 39125 w 807343"/>
            <a:gd name="connsiteY5" fmla="*/ 358687 h 1321182"/>
            <a:gd name="connsiteX0" fmla="*/ 39125 w 817588"/>
            <a:gd name="connsiteY0" fmla="*/ 358687 h 1318803"/>
            <a:gd name="connsiteX1" fmla="*/ 405037 w 817588"/>
            <a:gd name="connsiteY1" fmla="*/ 0 h 1318803"/>
            <a:gd name="connsiteX2" fmla="*/ 770949 w 817588"/>
            <a:gd name="connsiteY2" fmla="*/ 358687 h 1318803"/>
            <a:gd name="connsiteX3" fmla="*/ 761834 w 817588"/>
            <a:gd name="connsiteY3" fmla="*/ 1242052 h 1318803"/>
            <a:gd name="connsiteX4" fmla="*/ 51606 w 817588"/>
            <a:gd name="connsiteY4" fmla="*/ 1232338 h 1318803"/>
            <a:gd name="connsiteX5" fmla="*/ 39125 w 817588"/>
            <a:gd name="connsiteY5" fmla="*/ 358687 h 1318803"/>
            <a:gd name="connsiteX0" fmla="*/ 49183 w 829009"/>
            <a:gd name="connsiteY0" fmla="*/ 358687 h 1321768"/>
            <a:gd name="connsiteX1" fmla="*/ 415095 w 829009"/>
            <a:gd name="connsiteY1" fmla="*/ 0 h 1321768"/>
            <a:gd name="connsiteX2" fmla="*/ 781007 w 829009"/>
            <a:gd name="connsiteY2" fmla="*/ 358687 h 1321768"/>
            <a:gd name="connsiteX3" fmla="*/ 771892 w 829009"/>
            <a:gd name="connsiteY3" fmla="*/ 1242052 h 1321768"/>
            <a:gd name="connsiteX4" fmla="*/ 43221 w 829009"/>
            <a:gd name="connsiteY4" fmla="*/ 1239451 h 1321768"/>
            <a:gd name="connsiteX5" fmla="*/ 49183 w 829009"/>
            <a:gd name="connsiteY5" fmla="*/ 358687 h 1321768"/>
            <a:gd name="connsiteX0" fmla="*/ 49183 w 829010"/>
            <a:gd name="connsiteY0" fmla="*/ 358687 h 1242052"/>
            <a:gd name="connsiteX1" fmla="*/ 415095 w 829010"/>
            <a:gd name="connsiteY1" fmla="*/ 0 h 1242052"/>
            <a:gd name="connsiteX2" fmla="*/ 781007 w 829010"/>
            <a:gd name="connsiteY2" fmla="*/ 358687 h 1242052"/>
            <a:gd name="connsiteX3" fmla="*/ 771892 w 829010"/>
            <a:gd name="connsiteY3" fmla="*/ 1242052 h 1242052"/>
            <a:gd name="connsiteX4" fmla="*/ 43221 w 829010"/>
            <a:gd name="connsiteY4" fmla="*/ 1239451 h 1242052"/>
            <a:gd name="connsiteX5" fmla="*/ 49183 w 829010"/>
            <a:gd name="connsiteY5" fmla="*/ 358687 h 1242052"/>
            <a:gd name="connsiteX0" fmla="*/ 49183 w 790971"/>
            <a:gd name="connsiteY0" fmla="*/ 358687 h 1281302"/>
            <a:gd name="connsiteX1" fmla="*/ 415095 w 790971"/>
            <a:gd name="connsiteY1" fmla="*/ 0 h 1281302"/>
            <a:gd name="connsiteX2" fmla="*/ 781007 w 790971"/>
            <a:gd name="connsiteY2" fmla="*/ 358687 h 1281302"/>
            <a:gd name="connsiteX3" fmla="*/ 543786 w 790971"/>
            <a:gd name="connsiteY3" fmla="*/ 703146 h 1281302"/>
            <a:gd name="connsiteX4" fmla="*/ 771892 w 790971"/>
            <a:gd name="connsiteY4" fmla="*/ 1242052 h 1281302"/>
            <a:gd name="connsiteX5" fmla="*/ 43221 w 790971"/>
            <a:gd name="connsiteY5" fmla="*/ 1239451 h 1281302"/>
            <a:gd name="connsiteX6" fmla="*/ 49183 w 790971"/>
            <a:gd name="connsiteY6" fmla="*/ 358687 h 1281302"/>
            <a:gd name="connsiteX0" fmla="*/ 32886 w 774674"/>
            <a:gd name="connsiteY0" fmla="*/ 358687 h 1314013"/>
            <a:gd name="connsiteX1" fmla="*/ 398798 w 774674"/>
            <a:gd name="connsiteY1" fmla="*/ 0 h 1314013"/>
            <a:gd name="connsiteX2" fmla="*/ 764710 w 774674"/>
            <a:gd name="connsiteY2" fmla="*/ 358687 h 1314013"/>
            <a:gd name="connsiteX3" fmla="*/ 527489 w 774674"/>
            <a:gd name="connsiteY3" fmla="*/ 703146 h 1314013"/>
            <a:gd name="connsiteX4" fmla="*/ 755595 w 774674"/>
            <a:gd name="connsiteY4" fmla="*/ 1242052 h 1314013"/>
            <a:gd name="connsiteX5" fmla="*/ 26924 w 774674"/>
            <a:gd name="connsiteY5" fmla="*/ 1239451 h 1314013"/>
            <a:gd name="connsiteX6" fmla="*/ 261920 w 774674"/>
            <a:gd name="connsiteY6" fmla="*/ 699591 h 1314013"/>
            <a:gd name="connsiteX7" fmla="*/ 32886 w 774674"/>
            <a:gd name="connsiteY7" fmla="*/ 358687 h 1314013"/>
            <a:gd name="connsiteX0" fmla="*/ 33568 w 775356"/>
            <a:gd name="connsiteY0" fmla="*/ 358687 h 1314013"/>
            <a:gd name="connsiteX1" fmla="*/ 399480 w 775356"/>
            <a:gd name="connsiteY1" fmla="*/ 0 h 1314013"/>
            <a:gd name="connsiteX2" fmla="*/ 765392 w 775356"/>
            <a:gd name="connsiteY2" fmla="*/ 358687 h 1314013"/>
            <a:gd name="connsiteX3" fmla="*/ 528171 w 775356"/>
            <a:gd name="connsiteY3" fmla="*/ 703146 h 1314013"/>
            <a:gd name="connsiteX4" fmla="*/ 756277 w 775356"/>
            <a:gd name="connsiteY4" fmla="*/ 1242052 h 1314013"/>
            <a:gd name="connsiteX5" fmla="*/ 27606 w 775356"/>
            <a:gd name="connsiteY5" fmla="*/ 1239451 h 1314013"/>
            <a:gd name="connsiteX6" fmla="*/ 251537 w 775356"/>
            <a:gd name="connsiteY6" fmla="*/ 699591 h 1314013"/>
            <a:gd name="connsiteX7" fmla="*/ 33568 w 775356"/>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242052"/>
            <a:gd name="connsiteX1" fmla="*/ 371874 w 747750"/>
            <a:gd name="connsiteY1" fmla="*/ 0 h 1242052"/>
            <a:gd name="connsiteX2" fmla="*/ 737786 w 747750"/>
            <a:gd name="connsiteY2" fmla="*/ 358687 h 1242052"/>
            <a:gd name="connsiteX3" fmla="*/ 500565 w 747750"/>
            <a:gd name="connsiteY3" fmla="*/ 703146 h 1242052"/>
            <a:gd name="connsiteX4" fmla="*/ 728671 w 747750"/>
            <a:gd name="connsiteY4" fmla="*/ 1242052 h 1242052"/>
            <a:gd name="connsiteX5" fmla="*/ 0 w 747750"/>
            <a:gd name="connsiteY5" fmla="*/ 1239451 h 1242052"/>
            <a:gd name="connsiteX6" fmla="*/ 223931 w 747750"/>
            <a:gd name="connsiteY6" fmla="*/ 699591 h 1242052"/>
            <a:gd name="connsiteX7" fmla="*/ 5962 w 747750"/>
            <a:gd name="connsiteY7" fmla="*/ 358687 h 1242052"/>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3931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46062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7619 w 747750"/>
            <a:gd name="connsiteY6" fmla="*/ 710260 h 1239451"/>
            <a:gd name="connsiteX7" fmla="*/ 5962 w 747750"/>
            <a:gd name="connsiteY7" fmla="*/ 358687 h 1239451"/>
            <a:gd name="connsiteX0" fmla="*/ 1650 w 743438"/>
            <a:gd name="connsiteY0" fmla="*/ 358687 h 1278400"/>
            <a:gd name="connsiteX1" fmla="*/ 367562 w 743438"/>
            <a:gd name="connsiteY1" fmla="*/ 0 h 1278400"/>
            <a:gd name="connsiteX2" fmla="*/ 733474 w 743438"/>
            <a:gd name="connsiteY2" fmla="*/ 358687 h 1278400"/>
            <a:gd name="connsiteX3" fmla="*/ 496253 w 743438"/>
            <a:gd name="connsiteY3" fmla="*/ 703146 h 1278400"/>
            <a:gd name="connsiteX4" fmla="*/ 724359 w 743438"/>
            <a:gd name="connsiteY4" fmla="*/ 1238496 h 1278400"/>
            <a:gd name="connsiteX5" fmla="*/ 6753 w 743438"/>
            <a:gd name="connsiteY5" fmla="*/ 1239451 h 1278400"/>
            <a:gd name="connsiteX6" fmla="*/ 223307 w 743438"/>
            <a:gd name="connsiteY6" fmla="*/ 710260 h 1278400"/>
            <a:gd name="connsiteX7" fmla="*/ 1650 w 743438"/>
            <a:gd name="connsiteY7" fmla="*/ 358687 h 1278400"/>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272 w 732096"/>
            <a:gd name="connsiteY0" fmla="*/ 358687 h 1239451"/>
            <a:gd name="connsiteX1" fmla="*/ 366184 w 732096"/>
            <a:gd name="connsiteY1" fmla="*/ 0 h 1239451"/>
            <a:gd name="connsiteX2" fmla="*/ 732096 w 732096"/>
            <a:gd name="connsiteY2" fmla="*/ 358687 h 1239451"/>
            <a:gd name="connsiteX3" fmla="*/ 494875 w 732096"/>
            <a:gd name="connsiteY3" fmla="*/ 703146 h 1239451"/>
            <a:gd name="connsiteX4" fmla="*/ 722981 w 732096"/>
            <a:gd name="connsiteY4" fmla="*/ 1238496 h 1239451"/>
            <a:gd name="connsiteX5" fmla="*/ 5375 w 732096"/>
            <a:gd name="connsiteY5" fmla="*/ 1239451 h 1239451"/>
            <a:gd name="connsiteX6" fmla="*/ 221929 w 732096"/>
            <a:gd name="connsiteY6" fmla="*/ 710260 h 1239451"/>
            <a:gd name="connsiteX7" fmla="*/ 272 w 732096"/>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297 w 733121"/>
            <a:gd name="connsiteY0" fmla="*/ 358687 h 1239451"/>
            <a:gd name="connsiteX1" fmla="*/ 367209 w 733121"/>
            <a:gd name="connsiteY1" fmla="*/ 0 h 1239451"/>
            <a:gd name="connsiteX2" fmla="*/ 733121 w 733121"/>
            <a:gd name="connsiteY2" fmla="*/ 358687 h 1239451"/>
            <a:gd name="connsiteX3" fmla="*/ 495900 w 733121"/>
            <a:gd name="connsiteY3" fmla="*/ 703146 h 1239451"/>
            <a:gd name="connsiteX4" fmla="*/ 724006 w 733121"/>
            <a:gd name="connsiteY4" fmla="*/ 1238496 h 1239451"/>
            <a:gd name="connsiteX5" fmla="*/ 6400 w 733121"/>
            <a:gd name="connsiteY5" fmla="*/ 1239451 h 1239451"/>
            <a:gd name="connsiteX6" fmla="*/ 230332 w 733121"/>
            <a:gd name="connsiteY6" fmla="*/ 692478 h 1239451"/>
            <a:gd name="connsiteX7" fmla="*/ 1297 w 733121"/>
            <a:gd name="connsiteY7" fmla="*/ 358687 h 1239451"/>
            <a:gd name="connsiteX0" fmla="*/ 2435 w 734259"/>
            <a:gd name="connsiteY0" fmla="*/ 358687 h 1239451"/>
            <a:gd name="connsiteX1" fmla="*/ 368347 w 734259"/>
            <a:gd name="connsiteY1" fmla="*/ 0 h 1239451"/>
            <a:gd name="connsiteX2" fmla="*/ 734259 w 734259"/>
            <a:gd name="connsiteY2" fmla="*/ 358687 h 1239451"/>
            <a:gd name="connsiteX3" fmla="*/ 497038 w 734259"/>
            <a:gd name="connsiteY3" fmla="*/ 703146 h 1239451"/>
            <a:gd name="connsiteX4" fmla="*/ 725144 w 734259"/>
            <a:gd name="connsiteY4" fmla="*/ 1238496 h 1239451"/>
            <a:gd name="connsiteX5" fmla="*/ 7538 w 734259"/>
            <a:gd name="connsiteY5" fmla="*/ 1239451 h 1239451"/>
            <a:gd name="connsiteX6" fmla="*/ 231470 w 734259"/>
            <a:gd name="connsiteY6" fmla="*/ 692478 h 1239451"/>
            <a:gd name="connsiteX7" fmla="*/ 2435 w 734259"/>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112 w 731936"/>
            <a:gd name="connsiteY0" fmla="*/ 358687 h 1239451"/>
            <a:gd name="connsiteX1" fmla="*/ 366024 w 731936"/>
            <a:gd name="connsiteY1" fmla="*/ 0 h 1239451"/>
            <a:gd name="connsiteX2" fmla="*/ 731936 w 731936"/>
            <a:gd name="connsiteY2" fmla="*/ 358687 h 1239451"/>
            <a:gd name="connsiteX3" fmla="*/ 494715 w 731936"/>
            <a:gd name="connsiteY3" fmla="*/ 703146 h 1239451"/>
            <a:gd name="connsiteX4" fmla="*/ 722821 w 731936"/>
            <a:gd name="connsiteY4" fmla="*/ 1238496 h 1239451"/>
            <a:gd name="connsiteX5" fmla="*/ 5215 w 731936"/>
            <a:gd name="connsiteY5" fmla="*/ 1239451 h 1239451"/>
            <a:gd name="connsiteX6" fmla="*/ 229147 w 731936"/>
            <a:gd name="connsiteY6" fmla="*/ 692478 h 1239451"/>
            <a:gd name="connsiteX7" fmla="*/ 112 w 731936"/>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32014" h="1239451">
              <a:moveTo>
                <a:pt x="190" y="358687"/>
              </a:moveTo>
              <a:cubicBezTo>
                <a:pt x="-6505" y="143697"/>
                <a:pt x="164014" y="0"/>
                <a:pt x="366102" y="0"/>
              </a:cubicBezTo>
              <a:cubicBezTo>
                <a:pt x="568190" y="0"/>
                <a:pt x="730239" y="153775"/>
                <a:pt x="732014" y="358687"/>
              </a:cubicBezTo>
              <a:cubicBezTo>
                <a:pt x="730102" y="613389"/>
                <a:pt x="544262" y="666165"/>
                <a:pt x="494793" y="703146"/>
              </a:cubicBezTo>
              <a:lnTo>
                <a:pt x="722899" y="1238496"/>
              </a:lnTo>
              <a:lnTo>
                <a:pt x="5293" y="1239451"/>
              </a:lnTo>
              <a:lnTo>
                <a:pt x="229225" y="692478"/>
              </a:lnTo>
              <a:cubicBezTo>
                <a:pt x="123253" y="623924"/>
                <a:pt x="6885" y="573677"/>
                <a:pt x="190" y="358687"/>
              </a:cubicBezTo>
              <a:close/>
            </a:path>
          </a:pathLst>
        </a:custGeom>
        <a:noFill/>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79568</xdr:colOff>
      <xdr:row>8</xdr:row>
      <xdr:rowOff>160319</xdr:rowOff>
    </xdr:from>
    <xdr:to>
      <xdr:col>25</xdr:col>
      <xdr:colOff>78621</xdr:colOff>
      <xdr:row>12</xdr:row>
      <xdr:rowOff>87042</xdr:rowOff>
    </xdr:to>
    <xdr:sp macro="" textlink="">
      <xdr:nvSpPr>
        <xdr:cNvPr id="8" name="楕円 3"/>
        <xdr:cNvSpPr/>
      </xdr:nvSpPr>
      <xdr:spPr>
        <a:xfrm>
          <a:off x="3541698" y="1203928"/>
          <a:ext cx="363488" cy="622462"/>
        </a:xfrm>
        <a:custGeom>
          <a:avLst/>
          <a:gdLst>
            <a:gd name="connsiteX0" fmla="*/ 0 w 731824"/>
            <a:gd name="connsiteY0" fmla="*/ 358687 h 717373"/>
            <a:gd name="connsiteX1" fmla="*/ 365912 w 731824"/>
            <a:gd name="connsiteY1" fmla="*/ 0 h 717373"/>
            <a:gd name="connsiteX2" fmla="*/ 731824 w 731824"/>
            <a:gd name="connsiteY2" fmla="*/ 358687 h 717373"/>
            <a:gd name="connsiteX3" fmla="*/ 365912 w 731824"/>
            <a:gd name="connsiteY3" fmla="*/ 717374 h 717373"/>
            <a:gd name="connsiteX4" fmla="*/ 0 w 731824"/>
            <a:gd name="connsiteY4" fmla="*/ 358687 h 717373"/>
            <a:gd name="connsiteX0" fmla="*/ 0 w 731824"/>
            <a:gd name="connsiteY0" fmla="*/ 358687 h 760010"/>
            <a:gd name="connsiteX1" fmla="*/ 365912 w 731824"/>
            <a:gd name="connsiteY1" fmla="*/ 0 h 760010"/>
            <a:gd name="connsiteX2" fmla="*/ 731824 w 731824"/>
            <a:gd name="connsiteY2" fmla="*/ 358687 h 760010"/>
            <a:gd name="connsiteX3" fmla="*/ 365912 w 731824"/>
            <a:gd name="connsiteY3" fmla="*/ 717374 h 760010"/>
            <a:gd name="connsiteX4" fmla="*/ 367205 w 731824"/>
            <a:gd name="connsiteY4" fmla="*/ 713390 h 760010"/>
            <a:gd name="connsiteX5" fmla="*/ 0 w 731824"/>
            <a:gd name="connsiteY5" fmla="*/ 358687 h 760010"/>
            <a:gd name="connsiteX0" fmla="*/ 39125 w 770949"/>
            <a:gd name="connsiteY0" fmla="*/ 358687 h 1238010"/>
            <a:gd name="connsiteX1" fmla="*/ 405037 w 770949"/>
            <a:gd name="connsiteY1" fmla="*/ 0 h 1238010"/>
            <a:gd name="connsiteX2" fmla="*/ 770949 w 770949"/>
            <a:gd name="connsiteY2" fmla="*/ 358687 h 1238010"/>
            <a:gd name="connsiteX3" fmla="*/ 405037 w 770949"/>
            <a:gd name="connsiteY3" fmla="*/ 717374 h 1238010"/>
            <a:gd name="connsiteX4" fmla="*/ 51606 w 770949"/>
            <a:gd name="connsiteY4" fmla="*/ 1232338 h 1238010"/>
            <a:gd name="connsiteX5" fmla="*/ 39125 w 770949"/>
            <a:gd name="connsiteY5" fmla="*/ 358687 h 1238010"/>
            <a:gd name="connsiteX0" fmla="*/ 39125 w 825682"/>
            <a:gd name="connsiteY0" fmla="*/ 358687 h 1298964"/>
            <a:gd name="connsiteX1" fmla="*/ 405037 w 825682"/>
            <a:gd name="connsiteY1" fmla="*/ 0 h 1298964"/>
            <a:gd name="connsiteX2" fmla="*/ 770949 w 825682"/>
            <a:gd name="connsiteY2" fmla="*/ 358687 h 1298964"/>
            <a:gd name="connsiteX3" fmla="*/ 772899 w 825682"/>
            <a:gd name="connsiteY3" fmla="*/ 1210046 h 1298964"/>
            <a:gd name="connsiteX4" fmla="*/ 51606 w 825682"/>
            <a:gd name="connsiteY4" fmla="*/ 1232338 h 1298964"/>
            <a:gd name="connsiteX5" fmla="*/ 39125 w 825682"/>
            <a:gd name="connsiteY5" fmla="*/ 358687 h 1298964"/>
            <a:gd name="connsiteX0" fmla="*/ 39125 w 807343"/>
            <a:gd name="connsiteY0" fmla="*/ 358687 h 1321182"/>
            <a:gd name="connsiteX1" fmla="*/ 405037 w 807343"/>
            <a:gd name="connsiteY1" fmla="*/ 0 h 1321182"/>
            <a:gd name="connsiteX2" fmla="*/ 770949 w 807343"/>
            <a:gd name="connsiteY2" fmla="*/ 358687 h 1321182"/>
            <a:gd name="connsiteX3" fmla="*/ 747080 w 807343"/>
            <a:gd name="connsiteY3" fmla="*/ 1245609 h 1321182"/>
            <a:gd name="connsiteX4" fmla="*/ 51606 w 807343"/>
            <a:gd name="connsiteY4" fmla="*/ 1232338 h 1321182"/>
            <a:gd name="connsiteX5" fmla="*/ 39125 w 807343"/>
            <a:gd name="connsiteY5" fmla="*/ 358687 h 1321182"/>
            <a:gd name="connsiteX0" fmla="*/ 39125 w 817588"/>
            <a:gd name="connsiteY0" fmla="*/ 358687 h 1318803"/>
            <a:gd name="connsiteX1" fmla="*/ 405037 w 817588"/>
            <a:gd name="connsiteY1" fmla="*/ 0 h 1318803"/>
            <a:gd name="connsiteX2" fmla="*/ 770949 w 817588"/>
            <a:gd name="connsiteY2" fmla="*/ 358687 h 1318803"/>
            <a:gd name="connsiteX3" fmla="*/ 761834 w 817588"/>
            <a:gd name="connsiteY3" fmla="*/ 1242052 h 1318803"/>
            <a:gd name="connsiteX4" fmla="*/ 51606 w 817588"/>
            <a:gd name="connsiteY4" fmla="*/ 1232338 h 1318803"/>
            <a:gd name="connsiteX5" fmla="*/ 39125 w 817588"/>
            <a:gd name="connsiteY5" fmla="*/ 358687 h 1318803"/>
            <a:gd name="connsiteX0" fmla="*/ 49183 w 829009"/>
            <a:gd name="connsiteY0" fmla="*/ 358687 h 1321768"/>
            <a:gd name="connsiteX1" fmla="*/ 415095 w 829009"/>
            <a:gd name="connsiteY1" fmla="*/ 0 h 1321768"/>
            <a:gd name="connsiteX2" fmla="*/ 781007 w 829009"/>
            <a:gd name="connsiteY2" fmla="*/ 358687 h 1321768"/>
            <a:gd name="connsiteX3" fmla="*/ 771892 w 829009"/>
            <a:gd name="connsiteY3" fmla="*/ 1242052 h 1321768"/>
            <a:gd name="connsiteX4" fmla="*/ 43221 w 829009"/>
            <a:gd name="connsiteY4" fmla="*/ 1239451 h 1321768"/>
            <a:gd name="connsiteX5" fmla="*/ 49183 w 829009"/>
            <a:gd name="connsiteY5" fmla="*/ 358687 h 1321768"/>
            <a:gd name="connsiteX0" fmla="*/ 49183 w 829010"/>
            <a:gd name="connsiteY0" fmla="*/ 358687 h 1242052"/>
            <a:gd name="connsiteX1" fmla="*/ 415095 w 829010"/>
            <a:gd name="connsiteY1" fmla="*/ 0 h 1242052"/>
            <a:gd name="connsiteX2" fmla="*/ 781007 w 829010"/>
            <a:gd name="connsiteY2" fmla="*/ 358687 h 1242052"/>
            <a:gd name="connsiteX3" fmla="*/ 771892 w 829010"/>
            <a:gd name="connsiteY3" fmla="*/ 1242052 h 1242052"/>
            <a:gd name="connsiteX4" fmla="*/ 43221 w 829010"/>
            <a:gd name="connsiteY4" fmla="*/ 1239451 h 1242052"/>
            <a:gd name="connsiteX5" fmla="*/ 49183 w 829010"/>
            <a:gd name="connsiteY5" fmla="*/ 358687 h 1242052"/>
            <a:gd name="connsiteX0" fmla="*/ 49183 w 790971"/>
            <a:gd name="connsiteY0" fmla="*/ 358687 h 1281302"/>
            <a:gd name="connsiteX1" fmla="*/ 415095 w 790971"/>
            <a:gd name="connsiteY1" fmla="*/ 0 h 1281302"/>
            <a:gd name="connsiteX2" fmla="*/ 781007 w 790971"/>
            <a:gd name="connsiteY2" fmla="*/ 358687 h 1281302"/>
            <a:gd name="connsiteX3" fmla="*/ 543786 w 790971"/>
            <a:gd name="connsiteY3" fmla="*/ 703146 h 1281302"/>
            <a:gd name="connsiteX4" fmla="*/ 771892 w 790971"/>
            <a:gd name="connsiteY4" fmla="*/ 1242052 h 1281302"/>
            <a:gd name="connsiteX5" fmla="*/ 43221 w 790971"/>
            <a:gd name="connsiteY5" fmla="*/ 1239451 h 1281302"/>
            <a:gd name="connsiteX6" fmla="*/ 49183 w 790971"/>
            <a:gd name="connsiteY6" fmla="*/ 358687 h 1281302"/>
            <a:gd name="connsiteX0" fmla="*/ 32886 w 774674"/>
            <a:gd name="connsiteY0" fmla="*/ 358687 h 1314013"/>
            <a:gd name="connsiteX1" fmla="*/ 398798 w 774674"/>
            <a:gd name="connsiteY1" fmla="*/ 0 h 1314013"/>
            <a:gd name="connsiteX2" fmla="*/ 764710 w 774674"/>
            <a:gd name="connsiteY2" fmla="*/ 358687 h 1314013"/>
            <a:gd name="connsiteX3" fmla="*/ 527489 w 774674"/>
            <a:gd name="connsiteY3" fmla="*/ 703146 h 1314013"/>
            <a:gd name="connsiteX4" fmla="*/ 755595 w 774674"/>
            <a:gd name="connsiteY4" fmla="*/ 1242052 h 1314013"/>
            <a:gd name="connsiteX5" fmla="*/ 26924 w 774674"/>
            <a:gd name="connsiteY5" fmla="*/ 1239451 h 1314013"/>
            <a:gd name="connsiteX6" fmla="*/ 261920 w 774674"/>
            <a:gd name="connsiteY6" fmla="*/ 699591 h 1314013"/>
            <a:gd name="connsiteX7" fmla="*/ 32886 w 774674"/>
            <a:gd name="connsiteY7" fmla="*/ 358687 h 1314013"/>
            <a:gd name="connsiteX0" fmla="*/ 33568 w 775356"/>
            <a:gd name="connsiteY0" fmla="*/ 358687 h 1314013"/>
            <a:gd name="connsiteX1" fmla="*/ 399480 w 775356"/>
            <a:gd name="connsiteY1" fmla="*/ 0 h 1314013"/>
            <a:gd name="connsiteX2" fmla="*/ 765392 w 775356"/>
            <a:gd name="connsiteY2" fmla="*/ 358687 h 1314013"/>
            <a:gd name="connsiteX3" fmla="*/ 528171 w 775356"/>
            <a:gd name="connsiteY3" fmla="*/ 703146 h 1314013"/>
            <a:gd name="connsiteX4" fmla="*/ 756277 w 775356"/>
            <a:gd name="connsiteY4" fmla="*/ 1242052 h 1314013"/>
            <a:gd name="connsiteX5" fmla="*/ 27606 w 775356"/>
            <a:gd name="connsiteY5" fmla="*/ 1239451 h 1314013"/>
            <a:gd name="connsiteX6" fmla="*/ 251537 w 775356"/>
            <a:gd name="connsiteY6" fmla="*/ 699591 h 1314013"/>
            <a:gd name="connsiteX7" fmla="*/ 33568 w 775356"/>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242052"/>
            <a:gd name="connsiteX1" fmla="*/ 371874 w 747750"/>
            <a:gd name="connsiteY1" fmla="*/ 0 h 1242052"/>
            <a:gd name="connsiteX2" fmla="*/ 737786 w 747750"/>
            <a:gd name="connsiteY2" fmla="*/ 358687 h 1242052"/>
            <a:gd name="connsiteX3" fmla="*/ 500565 w 747750"/>
            <a:gd name="connsiteY3" fmla="*/ 703146 h 1242052"/>
            <a:gd name="connsiteX4" fmla="*/ 728671 w 747750"/>
            <a:gd name="connsiteY4" fmla="*/ 1242052 h 1242052"/>
            <a:gd name="connsiteX5" fmla="*/ 0 w 747750"/>
            <a:gd name="connsiteY5" fmla="*/ 1239451 h 1242052"/>
            <a:gd name="connsiteX6" fmla="*/ 223931 w 747750"/>
            <a:gd name="connsiteY6" fmla="*/ 699591 h 1242052"/>
            <a:gd name="connsiteX7" fmla="*/ 5962 w 747750"/>
            <a:gd name="connsiteY7" fmla="*/ 358687 h 1242052"/>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3931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46062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7619 w 747750"/>
            <a:gd name="connsiteY6" fmla="*/ 710260 h 1239451"/>
            <a:gd name="connsiteX7" fmla="*/ 5962 w 747750"/>
            <a:gd name="connsiteY7" fmla="*/ 358687 h 1239451"/>
            <a:gd name="connsiteX0" fmla="*/ 1650 w 743438"/>
            <a:gd name="connsiteY0" fmla="*/ 358687 h 1278400"/>
            <a:gd name="connsiteX1" fmla="*/ 367562 w 743438"/>
            <a:gd name="connsiteY1" fmla="*/ 0 h 1278400"/>
            <a:gd name="connsiteX2" fmla="*/ 733474 w 743438"/>
            <a:gd name="connsiteY2" fmla="*/ 358687 h 1278400"/>
            <a:gd name="connsiteX3" fmla="*/ 496253 w 743438"/>
            <a:gd name="connsiteY3" fmla="*/ 703146 h 1278400"/>
            <a:gd name="connsiteX4" fmla="*/ 724359 w 743438"/>
            <a:gd name="connsiteY4" fmla="*/ 1238496 h 1278400"/>
            <a:gd name="connsiteX5" fmla="*/ 6753 w 743438"/>
            <a:gd name="connsiteY5" fmla="*/ 1239451 h 1278400"/>
            <a:gd name="connsiteX6" fmla="*/ 223307 w 743438"/>
            <a:gd name="connsiteY6" fmla="*/ 710260 h 1278400"/>
            <a:gd name="connsiteX7" fmla="*/ 1650 w 743438"/>
            <a:gd name="connsiteY7" fmla="*/ 358687 h 1278400"/>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272 w 732096"/>
            <a:gd name="connsiteY0" fmla="*/ 358687 h 1239451"/>
            <a:gd name="connsiteX1" fmla="*/ 366184 w 732096"/>
            <a:gd name="connsiteY1" fmla="*/ 0 h 1239451"/>
            <a:gd name="connsiteX2" fmla="*/ 732096 w 732096"/>
            <a:gd name="connsiteY2" fmla="*/ 358687 h 1239451"/>
            <a:gd name="connsiteX3" fmla="*/ 494875 w 732096"/>
            <a:gd name="connsiteY3" fmla="*/ 703146 h 1239451"/>
            <a:gd name="connsiteX4" fmla="*/ 722981 w 732096"/>
            <a:gd name="connsiteY4" fmla="*/ 1238496 h 1239451"/>
            <a:gd name="connsiteX5" fmla="*/ 5375 w 732096"/>
            <a:gd name="connsiteY5" fmla="*/ 1239451 h 1239451"/>
            <a:gd name="connsiteX6" fmla="*/ 221929 w 732096"/>
            <a:gd name="connsiteY6" fmla="*/ 710260 h 1239451"/>
            <a:gd name="connsiteX7" fmla="*/ 272 w 732096"/>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297 w 733121"/>
            <a:gd name="connsiteY0" fmla="*/ 358687 h 1239451"/>
            <a:gd name="connsiteX1" fmla="*/ 367209 w 733121"/>
            <a:gd name="connsiteY1" fmla="*/ 0 h 1239451"/>
            <a:gd name="connsiteX2" fmla="*/ 733121 w 733121"/>
            <a:gd name="connsiteY2" fmla="*/ 358687 h 1239451"/>
            <a:gd name="connsiteX3" fmla="*/ 495900 w 733121"/>
            <a:gd name="connsiteY3" fmla="*/ 703146 h 1239451"/>
            <a:gd name="connsiteX4" fmla="*/ 724006 w 733121"/>
            <a:gd name="connsiteY4" fmla="*/ 1238496 h 1239451"/>
            <a:gd name="connsiteX5" fmla="*/ 6400 w 733121"/>
            <a:gd name="connsiteY5" fmla="*/ 1239451 h 1239451"/>
            <a:gd name="connsiteX6" fmla="*/ 230332 w 733121"/>
            <a:gd name="connsiteY6" fmla="*/ 692478 h 1239451"/>
            <a:gd name="connsiteX7" fmla="*/ 1297 w 733121"/>
            <a:gd name="connsiteY7" fmla="*/ 358687 h 1239451"/>
            <a:gd name="connsiteX0" fmla="*/ 2435 w 734259"/>
            <a:gd name="connsiteY0" fmla="*/ 358687 h 1239451"/>
            <a:gd name="connsiteX1" fmla="*/ 368347 w 734259"/>
            <a:gd name="connsiteY1" fmla="*/ 0 h 1239451"/>
            <a:gd name="connsiteX2" fmla="*/ 734259 w 734259"/>
            <a:gd name="connsiteY2" fmla="*/ 358687 h 1239451"/>
            <a:gd name="connsiteX3" fmla="*/ 497038 w 734259"/>
            <a:gd name="connsiteY3" fmla="*/ 703146 h 1239451"/>
            <a:gd name="connsiteX4" fmla="*/ 725144 w 734259"/>
            <a:gd name="connsiteY4" fmla="*/ 1238496 h 1239451"/>
            <a:gd name="connsiteX5" fmla="*/ 7538 w 734259"/>
            <a:gd name="connsiteY5" fmla="*/ 1239451 h 1239451"/>
            <a:gd name="connsiteX6" fmla="*/ 231470 w 734259"/>
            <a:gd name="connsiteY6" fmla="*/ 692478 h 1239451"/>
            <a:gd name="connsiteX7" fmla="*/ 2435 w 734259"/>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112 w 731936"/>
            <a:gd name="connsiteY0" fmla="*/ 358687 h 1239451"/>
            <a:gd name="connsiteX1" fmla="*/ 366024 w 731936"/>
            <a:gd name="connsiteY1" fmla="*/ 0 h 1239451"/>
            <a:gd name="connsiteX2" fmla="*/ 731936 w 731936"/>
            <a:gd name="connsiteY2" fmla="*/ 358687 h 1239451"/>
            <a:gd name="connsiteX3" fmla="*/ 494715 w 731936"/>
            <a:gd name="connsiteY3" fmla="*/ 703146 h 1239451"/>
            <a:gd name="connsiteX4" fmla="*/ 722821 w 731936"/>
            <a:gd name="connsiteY4" fmla="*/ 1238496 h 1239451"/>
            <a:gd name="connsiteX5" fmla="*/ 5215 w 731936"/>
            <a:gd name="connsiteY5" fmla="*/ 1239451 h 1239451"/>
            <a:gd name="connsiteX6" fmla="*/ 229147 w 731936"/>
            <a:gd name="connsiteY6" fmla="*/ 692478 h 1239451"/>
            <a:gd name="connsiteX7" fmla="*/ 112 w 731936"/>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32014" h="1239451">
              <a:moveTo>
                <a:pt x="190" y="358687"/>
              </a:moveTo>
              <a:cubicBezTo>
                <a:pt x="-6505" y="143697"/>
                <a:pt x="164014" y="0"/>
                <a:pt x="366102" y="0"/>
              </a:cubicBezTo>
              <a:cubicBezTo>
                <a:pt x="568190" y="0"/>
                <a:pt x="730239" y="153775"/>
                <a:pt x="732014" y="358687"/>
              </a:cubicBezTo>
              <a:cubicBezTo>
                <a:pt x="730102" y="613389"/>
                <a:pt x="544262" y="666165"/>
                <a:pt x="494793" y="703146"/>
              </a:cubicBezTo>
              <a:lnTo>
                <a:pt x="722899" y="1238496"/>
              </a:lnTo>
              <a:lnTo>
                <a:pt x="5293" y="1239451"/>
              </a:lnTo>
              <a:lnTo>
                <a:pt x="229225" y="692478"/>
              </a:lnTo>
              <a:cubicBezTo>
                <a:pt x="123253" y="623924"/>
                <a:pt x="6885" y="573677"/>
                <a:pt x="190" y="358687"/>
              </a:cubicBezTo>
              <a:close/>
            </a:path>
          </a:pathLst>
        </a:custGeom>
        <a:noFill/>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33131</xdr:colOff>
      <xdr:row>4</xdr:row>
      <xdr:rowOff>24847</xdr:rowOff>
    </xdr:from>
    <xdr:to>
      <xdr:col>12</xdr:col>
      <xdr:colOff>74544</xdr:colOff>
      <xdr:row>10</xdr:row>
      <xdr:rowOff>91109</xdr:rowOff>
    </xdr:to>
    <xdr:sp macro="" textlink="">
      <xdr:nvSpPr>
        <xdr:cNvPr id="10" name="正方形/長方形 9"/>
        <xdr:cNvSpPr/>
      </xdr:nvSpPr>
      <xdr:spPr>
        <a:xfrm>
          <a:off x="579783" y="372717"/>
          <a:ext cx="952500" cy="1109870"/>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lstStyle/>
        <a:p>
          <a:pPr algn="ctr"/>
          <a:r>
            <a:rPr kumimoji="1" lang="ja-JP" altLang="en-US" sz="1800"/>
            <a:t>延岡市</a:t>
          </a:r>
          <a:endParaRPr kumimoji="1" lang="en-US" altLang="ja-JP" sz="1800"/>
        </a:p>
      </xdr:txBody>
    </xdr:sp>
    <xdr:clientData/>
  </xdr:twoCellAnchor>
  <xdr:oneCellAnchor>
    <xdr:from>
      <xdr:col>11</xdr:col>
      <xdr:colOff>164410</xdr:colOff>
      <xdr:row>11</xdr:row>
      <xdr:rowOff>74544</xdr:rowOff>
    </xdr:from>
    <xdr:ext cx="385555" cy="92398"/>
    <xdr:sp macro="" textlink="">
      <xdr:nvSpPr>
        <xdr:cNvPr id="11" name="テキスト ボックス 10"/>
        <xdr:cNvSpPr txBox="1"/>
      </xdr:nvSpPr>
      <xdr:spPr>
        <a:xfrm>
          <a:off x="1439932" y="1639957"/>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16</xdr:col>
      <xdr:colOff>149087</xdr:colOff>
      <xdr:row>4</xdr:row>
      <xdr:rowOff>91107</xdr:rowOff>
    </xdr:from>
    <xdr:to>
      <xdr:col>27</xdr:col>
      <xdr:colOff>82827</xdr:colOff>
      <xdr:row>13</xdr:row>
      <xdr:rowOff>86591</xdr:rowOff>
    </xdr:to>
    <xdr:sp macro="" textlink="">
      <xdr:nvSpPr>
        <xdr:cNvPr id="13" name="角丸四角形 12"/>
        <xdr:cNvSpPr/>
      </xdr:nvSpPr>
      <xdr:spPr>
        <a:xfrm>
          <a:off x="2919996" y="437471"/>
          <a:ext cx="1838740" cy="1554120"/>
        </a:xfrm>
        <a:prstGeom prst="round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34636</xdr:colOff>
      <xdr:row>5</xdr:row>
      <xdr:rowOff>138545</xdr:rowOff>
    </xdr:from>
    <xdr:to>
      <xdr:col>18</xdr:col>
      <xdr:colOff>4142</xdr:colOff>
      <xdr:row>8</xdr:row>
      <xdr:rowOff>51956</xdr:rowOff>
    </xdr:to>
    <xdr:sp macro="" textlink="">
      <xdr:nvSpPr>
        <xdr:cNvPr id="12" name="下矢印 11"/>
        <xdr:cNvSpPr/>
      </xdr:nvSpPr>
      <xdr:spPr>
        <a:xfrm rot="5400000">
          <a:off x="2487229" y="456861"/>
          <a:ext cx="432957" cy="835415"/>
        </a:xfrm>
        <a:prstGeom prst="downArrow">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104360</xdr:colOff>
      <xdr:row>16</xdr:row>
      <xdr:rowOff>149979</xdr:rowOff>
    </xdr:from>
    <xdr:to>
      <xdr:col>10</xdr:col>
      <xdr:colOff>103412</xdr:colOff>
      <xdr:row>20</xdr:row>
      <xdr:rowOff>76702</xdr:rowOff>
    </xdr:to>
    <xdr:sp macro="" textlink="">
      <xdr:nvSpPr>
        <xdr:cNvPr id="14" name="楕円 3"/>
        <xdr:cNvSpPr/>
      </xdr:nvSpPr>
      <xdr:spPr>
        <a:xfrm>
          <a:off x="840084" y="2028703"/>
          <a:ext cx="366914" cy="609896"/>
        </a:xfrm>
        <a:custGeom>
          <a:avLst/>
          <a:gdLst>
            <a:gd name="connsiteX0" fmla="*/ 0 w 731824"/>
            <a:gd name="connsiteY0" fmla="*/ 358687 h 717373"/>
            <a:gd name="connsiteX1" fmla="*/ 365912 w 731824"/>
            <a:gd name="connsiteY1" fmla="*/ 0 h 717373"/>
            <a:gd name="connsiteX2" fmla="*/ 731824 w 731824"/>
            <a:gd name="connsiteY2" fmla="*/ 358687 h 717373"/>
            <a:gd name="connsiteX3" fmla="*/ 365912 w 731824"/>
            <a:gd name="connsiteY3" fmla="*/ 717374 h 717373"/>
            <a:gd name="connsiteX4" fmla="*/ 0 w 731824"/>
            <a:gd name="connsiteY4" fmla="*/ 358687 h 717373"/>
            <a:gd name="connsiteX0" fmla="*/ 0 w 731824"/>
            <a:gd name="connsiteY0" fmla="*/ 358687 h 760010"/>
            <a:gd name="connsiteX1" fmla="*/ 365912 w 731824"/>
            <a:gd name="connsiteY1" fmla="*/ 0 h 760010"/>
            <a:gd name="connsiteX2" fmla="*/ 731824 w 731824"/>
            <a:gd name="connsiteY2" fmla="*/ 358687 h 760010"/>
            <a:gd name="connsiteX3" fmla="*/ 365912 w 731824"/>
            <a:gd name="connsiteY3" fmla="*/ 717374 h 760010"/>
            <a:gd name="connsiteX4" fmla="*/ 367205 w 731824"/>
            <a:gd name="connsiteY4" fmla="*/ 713390 h 760010"/>
            <a:gd name="connsiteX5" fmla="*/ 0 w 731824"/>
            <a:gd name="connsiteY5" fmla="*/ 358687 h 760010"/>
            <a:gd name="connsiteX0" fmla="*/ 39125 w 770949"/>
            <a:gd name="connsiteY0" fmla="*/ 358687 h 1238010"/>
            <a:gd name="connsiteX1" fmla="*/ 405037 w 770949"/>
            <a:gd name="connsiteY1" fmla="*/ 0 h 1238010"/>
            <a:gd name="connsiteX2" fmla="*/ 770949 w 770949"/>
            <a:gd name="connsiteY2" fmla="*/ 358687 h 1238010"/>
            <a:gd name="connsiteX3" fmla="*/ 405037 w 770949"/>
            <a:gd name="connsiteY3" fmla="*/ 717374 h 1238010"/>
            <a:gd name="connsiteX4" fmla="*/ 51606 w 770949"/>
            <a:gd name="connsiteY4" fmla="*/ 1232338 h 1238010"/>
            <a:gd name="connsiteX5" fmla="*/ 39125 w 770949"/>
            <a:gd name="connsiteY5" fmla="*/ 358687 h 1238010"/>
            <a:gd name="connsiteX0" fmla="*/ 39125 w 825682"/>
            <a:gd name="connsiteY0" fmla="*/ 358687 h 1298964"/>
            <a:gd name="connsiteX1" fmla="*/ 405037 w 825682"/>
            <a:gd name="connsiteY1" fmla="*/ 0 h 1298964"/>
            <a:gd name="connsiteX2" fmla="*/ 770949 w 825682"/>
            <a:gd name="connsiteY2" fmla="*/ 358687 h 1298964"/>
            <a:gd name="connsiteX3" fmla="*/ 772899 w 825682"/>
            <a:gd name="connsiteY3" fmla="*/ 1210046 h 1298964"/>
            <a:gd name="connsiteX4" fmla="*/ 51606 w 825682"/>
            <a:gd name="connsiteY4" fmla="*/ 1232338 h 1298964"/>
            <a:gd name="connsiteX5" fmla="*/ 39125 w 825682"/>
            <a:gd name="connsiteY5" fmla="*/ 358687 h 1298964"/>
            <a:gd name="connsiteX0" fmla="*/ 39125 w 807343"/>
            <a:gd name="connsiteY0" fmla="*/ 358687 h 1321182"/>
            <a:gd name="connsiteX1" fmla="*/ 405037 w 807343"/>
            <a:gd name="connsiteY1" fmla="*/ 0 h 1321182"/>
            <a:gd name="connsiteX2" fmla="*/ 770949 w 807343"/>
            <a:gd name="connsiteY2" fmla="*/ 358687 h 1321182"/>
            <a:gd name="connsiteX3" fmla="*/ 747080 w 807343"/>
            <a:gd name="connsiteY3" fmla="*/ 1245609 h 1321182"/>
            <a:gd name="connsiteX4" fmla="*/ 51606 w 807343"/>
            <a:gd name="connsiteY4" fmla="*/ 1232338 h 1321182"/>
            <a:gd name="connsiteX5" fmla="*/ 39125 w 807343"/>
            <a:gd name="connsiteY5" fmla="*/ 358687 h 1321182"/>
            <a:gd name="connsiteX0" fmla="*/ 39125 w 817588"/>
            <a:gd name="connsiteY0" fmla="*/ 358687 h 1318803"/>
            <a:gd name="connsiteX1" fmla="*/ 405037 w 817588"/>
            <a:gd name="connsiteY1" fmla="*/ 0 h 1318803"/>
            <a:gd name="connsiteX2" fmla="*/ 770949 w 817588"/>
            <a:gd name="connsiteY2" fmla="*/ 358687 h 1318803"/>
            <a:gd name="connsiteX3" fmla="*/ 761834 w 817588"/>
            <a:gd name="connsiteY3" fmla="*/ 1242052 h 1318803"/>
            <a:gd name="connsiteX4" fmla="*/ 51606 w 817588"/>
            <a:gd name="connsiteY4" fmla="*/ 1232338 h 1318803"/>
            <a:gd name="connsiteX5" fmla="*/ 39125 w 817588"/>
            <a:gd name="connsiteY5" fmla="*/ 358687 h 1318803"/>
            <a:gd name="connsiteX0" fmla="*/ 49183 w 829009"/>
            <a:gd name="connsiteY0" fmla="*/ 358687 h 1321768"/>
            <a:gd name="connsiteX1" fmla="*/ 415095 w 829009"/>
            <a:gd name="connsiteY1" fmla="*/ 0 h 1321768"/>
            <a:gd name="connsiteX2" fmla="*/ 781007 w 829009"/>
            <a:gd name="connsiteY2" fmla="*/ 358687 h 1321768"/>
            <a:gd name="connsiteX3" fmla="*/ 771892 w 829009"/>
            <a:gd name="connsiteY3" fmla="*/ 1242052 h 1321768"/>
            <a:gd name="connsiteX4" fmla="*/ 43221 w 829009"/>
            <a:gd name="connsiteY4" fmla="*/ 1239451 h 1321768"/>
            <a:gd name="connsiteX5" fmla="*/ 49183 w 829009"/>
            <a:gd name="connsiteY5" fmla="*/ 358687 h 1321768"/>
            <a:gd name="connsiteX0" fmla="*/ 49183 w 829010"/>
            <a:gd name="connsiteY0" fmla="*/ 358687 h 1242052"/>
            <a:gd name="connsiteX1" fmla="*/ 415095 w 829010"/>
            <a:gd name="connsiteY1" fmla="*/ 0 h 1242052"/>
            <a:gd name="connsiteX2" fmla="*/ 781007 w 829010"/>
            <a:gd name="connsiteY2" fmla="*/ 358687 h 1242052"/>
            <a:gd name="connsiteX3" fmla="*/ 771892 w 829010"/>
            <a:gd name="connsiteY3" fmla="*/ 1242052 h 1242052"/>
            <a:gd name="connsiteX4" fmla="*/ 43221 w 829010"/>
            <a:gd name="connsiteY4" fmla="*/ 1239451 h 1242052"/>
            <a:gd name="connsiteX5" fmla="*/ 49183 w 829010"/>
            <a:gd name="connsiteY5" fmla="*/ 358687 h 1242052"/>
            <a:gd name="connsiteX0" fmla="*/ 49183 w 790971"/>
            <a:gd name="connsiteY0" fmla="*/ 358687 h 1281302"/>
            <a:gd name="connsiteX1" fmla="*/ 415095 w 790971"/>
            <a:gd name="connsiteY1" fmla="*/ 0 h 1281302"/>
            <a:gd name="connsiteX2" fmla="*/ 781007 w 790971"/>
            <a:gd name="connsiteY2" fmla="*/ 358687 h 1281302"/>
            <a:gd name="connsiteX3" fmla="*/ 543786 w 790971"/>
            <a:gd name="connsiteY3" fmla="*/ 703146 h 1281302"/>
            <a:gd name="connsiteX4" fmla="*/ 771892 w 790971"/>
            <a:gd name="connsiteY4" fmla="*/ 1242052 h 1281302"/>
            <a:gd name="connsiteX5" fmla="*/ 43221 w 790971"/>
            <a:gd name="connsiteY5" fmla="*/ 1239451 h 1281302"/>
            <a:gd name="connsiteX6" fmla="*/ 49183 w 790971"/>
            <a:gd name="connsiteY6" fmla="*/ 358687 h 1281302"/>
            <a:gd name="connsiteX0" fmla="*/ 32886 w 774674"/>
            <a:gd name="connsiteY0" fmla="*/ 358687 h 1314013"/>
            <a:gd name="connsiteX1" fmla="*/ 398798 w 774674"/>
            <a:gd name="connsiteY1" fmla="*/ 0 h 1314013"/>
            <a:gd name="connsiteX2" fmla="*/ 764710 w 774674"/>
            <a:gd name="connsiteY2" fmla="*/ 358687 h 1314013"/>
            <a:gd name="connsiteX3" fmla="*/ 527489 w 774674"/>
            <a:gd name="connsiteY3" fmla="*/ 703146 h 1314013"/>
            <a:gd name="connsiteX4" fmla="*/ 755595 w 774674"/>
            <a:gd name="connsiteY4" fmla="*/ 1242052 h 1314013"/>
            <a:gd name="connsiteX5" fmla="*/ 26924 w 774674"/>
            <a:gd name="connsiteY5" fmla="*/ 1239451 h 1314013"/>
            <a:gd name="connsiteX6" fmla="*/ 261920 w 774674"/>
            <a:gd name="connsiteY6" fmla="*/ 699591 h 1314013"/>
            <a:gd name="connsiteX7" fmla="*/ 32886 w 774674"/>
            <a:gd name="connsiteY7" fmla="*/ 358687 h 1314013"/>
            <a:gd name="connsiteX0" fmla="*/ 33568 w 775356"/>
            <a:gd name="connsiteY0" fmla="*/ 358687 h 1314013"/>
            <a:gd name="connsiteX1" fmla="*/ 399480 w 775356"/>
            <a:gd name="connsiteY1" fmla="*/ 0 h 1314013"/>
            <a:gd name="connsiteX2" fmla="*/ 765392 w 775356"/>
            <a:gd name="connsiteY2" fmla="*/ 358687 h 1314013"/>
            <a:gd name="connsiteX3" fmla="*/ 528171 w 775356"/>
            <a:gd name="connsiteY3" fmla="*/ 703146 h 1314013"/>
            <a:gd name="connsiteX4" fmla="*/ 756277 w 775356"/>
            <a:gd name="connsiteY4" fmla="*/ 1242052 h 1314013"/>
            <a:gd name="connsiteX5" fmla="*/ 27606 w 775356"/>
            <a:gd name="connsiteY5" fmla="*/ 1239451 h 1314013"/>
            <a:gd name="connsiteX6" fmla="*/ 251537 w 775356"/>
            <a:gd name="connsiteY6" fmla="*/ 699591 h 1314013"/>
            <a:gd name="connsiteX7" fmla="*/ 33568 w 775356"/>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242052"/>
            <a:gd name="connsiteX1" fmla="*/ 371874 w 747750"/>
            <a:gd name="connsiteY1" fmla="*/ 0 h 1242052"/>
            <a:gd name="connsiteX2" fmla="*/ 737786 w 747750"/>
            <a:gd name="connsiteY2" fmla="*/ 358687 h 1242052"/>
            <a:gd name="connsiteX3" fmla="*/ 500565 w 747750"/>
            <a:gd name="connsiteY3" fmla="*/ 703146 h 1242052"/>
            <a:gd name="connsiteX4" fmla="*/ 728671 w 747750"/>
            <a:gd name="connsiteY4" fmla="*/ 1242052 h 1242052"/>
            <a:gd name="connsiteX5" fmla="*/ 0 w 747750"/>
            <a:gd name="connsiteY5" fmla="*/ 1239451 h 1242052"/>
            <a:gd name="connsiteX6" fmla="*/ 223931 w 747750"/>
            <a:gd name="connsiteY6" fmla="*/ 699591 h 1242052"/>
            <a:gd name="connsiteX7" fmla="*/ 5962 w 747750"/>
            <a:gd name="connsiteY7" fmla="*/ 358687 h 1242052"/>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3931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46062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7619 w 747750"/>
            <a:gd name="connsiteY6" fmla="*/ 710260 h 1239451"/>
            <a:gd name="connsiteX7" fmla="*/ 5962 w 747750"/>
            <a:gd name="connsiteY7" fmla="*/ 358687 h 1239451"/>
            <a:gd name="connsiteX0" fmla="*/ 1650 w 743438"/>
            <a:gd name="connsiteY0" fmla="*/ 358687 h 1278400"/>
            <a:gd name="connsiteX1" fmla="*/ 367562 w 743438"/>
            <a:gd name="connsiteY1" fmla="*/ 0 h 1278400"/>
            <a:gd name="connsiteX2" fmla="*/ 733474 w 743438"/>
            <a:gd name="connsiteY2" fmla="*/ 358687 h 1278400"/>
            <a:gd name="connsiteX3" fmla="*/ 496253 w 743438"/>
            <a:gd name="connsiteY3" fmla="*/ 703146 h 1278400"/>
            <a:gd name="connsiteX4" fmla="*/ 724359 w 743438"/>
            <a:gd name="connsiteY4" fmla="*/ 1238496 h 1278400"/>
            <a:gd name="connsiteX5" fmla="*/ 6753 w 743438"/>
            <a:gd name="connsiteY5" fmla="*/ 1239451 h 1278400"/>
            <a:gd name="connsiteX6" fmla="*/ 223307 w 743438"/>
            <a:gd name="connsiteY6" fmla="*/ 710260 h 1278400"/>
            <a:gd name="connsiteX7" fmla="*/ 1650 w 743438"/>
            <a:gd name="connsiteY7" fmla="*/ 358687 h 1278400"/>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272 w 732096"/>
            <a:gd name="connsiteY0" fmla="*/ 358687 h 1239451"/>
            <a:gd name="connsiteX1" fmla="*/ 366184 w 732096"/>
            <a:gd name="connsiteY1" fmla="*/ 0 h 1239451"/>
            <a:gd name="connsiteX2" fmla="*/ 732096 w 732096"/>
            <a:gd name="connsiteY2" fmla="*/ 358687 h 1239451"/>
            <a:gd name="connsiteX3" fmla="*/ 494875 w 732096"/>
            <a:gd name="connsiteY3" fmla="*/ 703146 h 1239451"/>
            <a:gd name="connsiteX4" fmla="*/ 722981 w 732096"/>
            <a:gd name="connsiteY4" fmla="*/ 1238496 h 1239451"/>
            <a:gd name="connsiteX5" fmla="*/ 5375 w 732096"/>
            <a:gd name="connsiteY5" fmla="*/ 1239451 h 1239451"/>
            <a:gd name="connsiteX6" fmla="*/ 221929 w 732096"/>
            <a:gd name="connsiteY6" fmla="*/ 710260 h 1239451"/>
            <a:gd name="connsiteX7" fmla="*/ 272 w 732096"/>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297 w 733121"/>
            <a:gd name="connsiteY0" fmla="*/ 358687 h 1239451"/>
            <a:gd name="connsiteX1" fmla="*/ 367209 w 733121"/>
            <a:gd name="connsiteY1" fmla="*/ 0 h 1239451"/>
            <a:gd name="connsiteX2" fmla="*/ 733121 w 733121"/>
            <a:gd name="connsiteY2" fmla="*/ 358687 h 1239451"/>
            <a:gd name="connsiteX3" fmla="*/ 495900 w 733121"/>
            <a:gd name="connsiteY3" fmla="*/ 703146 h 1239451"/>
            <a:gd name="connsiteX4" fmla="*/ 724006 w 733121"/>
            <a:gd name="connsiteY4" fmla="*/ 1238496 h 1239451"/>
            <a:gd name="connsiteX5" fmla="*/ 6400 w 733121"/>
            <a:gd name="connsiteY5" fmla="*/ 1239451 h 1239451"/>
            <a:gd name="connsiteX6" fmla="*/ 230332 w 733121"/>
            <a:gd name="connsiteY6" fmla="*/ 692478 h 1239451"/>
            <a:gd name="connsiteX7" fmla="*/ 1297 w 733121"/>
            <a:gd name="connsiteY7" fmla="*/ 358687 h 1239451"/>
            <a:gd name="connsiteX0" fmla="*/ 2435 w 734259"/>
            <a:gd name="connsiteY0" fmla="*/ 358687 h 1239451"/>
            <a:gd name="connsiteX1" fmla="*/ 368347 w 734259"/>
            <a:gd name="connsiteY1" fmla="*/ 0 h 1239451"/>
            <a:gd name="connsiteX2" fmla="*/ 734259 w 734259"/>
            <a:gd name="connsiteY2" fmla="*/ 358687 h 1239451"/>
            <a:gd name="connsiteX3" fmla="*/ 497038 w 734259"/>
            <a:gd name="connsiteY3" fmla="*/ 703146 h 1239451"/>
            <a:gd name="connsiteX4" fmla="*/ 725144 w 734259"/>
            <a:gd name="connsiteY4" fmla="*/ 1238496 h 1239451"/>
            <a:gd name="connsiteX5" fmla="*/ 7538 w 734259"/>
            <a:gd name="connsiteY5" fmla="*/ 1239451 h 1239451"/>
            <a:gd name="connsiteX6" fmla="*/ 231470 w 734259"/>
            <a:gd name="connsiteY6" fmla="*/ 692478 h 1239451"/>
            <a:gd name="connsiteX7" fmla="*/ 2435 w 734259"/>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112 w 731936"/>
            <a:gd name="connsiteY0" fmla="*/ 358687 h 1239451"/>
            <a:gd name="connsiteX1" fmla="*/ 366024 w 731936"/>
            <a:gd name="connsiteY1" fmla="*/ 0 h 1239451"/>
            <a:gd name="connsiteX2" fmla="*/ 731936 w 731936"/>
            <a:gd name="connsiteY2" fmla="*/ 358687 h 1239451"/>
            <a:gd name="connsiteX3" fmla="*/ 494715 w 731936"/>
            <a:gd name="connsiteY3" fmla="*/ 703146 h 1239451"/>
            <a:gd name="connsiteX4" fmla="*/ 722821 w 731936"/>
            <a:gd name="connsiteY4" fmla="*/ 1238496 h 1239451"/>
            <a:gd name="connsiteX5" fmla="*/ 5215 w 731936"/>
            <a:gd name="connsiteY5" fmla="*/ 1239451 h 1239451"/>
            <a:gd name="connsiteX6" fmla="*/ 229147 w 731936"/>
            <a:gd name="connsiteY6" fmla="*/ 692478 h 1239451"/>
            <a:gd name="connsiteX7" fmla="*/ 112 w 731936"/>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32014" h="1239451">
              <a:moveTo>
                <a:pt x="190" y="358687"/>
              </a:moveTo>
              <a:cubicBezTo>
                <a:pt x="-6505" y="143697"/>
                <a:pt x="164014" y="0"/>
                <a:pt x="366102" y="0"/>
              </a:cubicBezTo>
              <a:cubicBezTo>
                <a:pt x="568190" y="0"/>
                <a:pt x="730239" y="153775"/>
                <a:pt x="732014" y="358687"/>
              </a:cubicBezTo>
              <a:cubicBezTo>
                <a:pt x="730102" y="613389"/>
                <a:pt x="544262" y="666165"/>
                <a:pt x="494793" y="703146"/>
              </a:cubicBezTo>
              <a:lnTo>
                <a:pt x="722899" y="1238496"/>
              </a:lnTo>
              <a:lnTo>
                <a:pt x="5293" y="1239451"/>
              </a:lnTo>
              <a:lnTo>
                <a:pt x="229225" y="692478"/>
              </a:lnTo>
              <a:cubicBezTo>
                <a:pt x="123253" y="623924"/>
                <a:pt x="6885" y="573677"/>
                <a:pt x="190" y="358687"/>
              </a:cubicBezTo>
              <a:close/>
            </a:path>
          </a:pathLst>
        </a:custGeom>
        <a:solidFill>
          <a:srgbClr val="3366FF">
            <a:alpha val="50196"/>
          </a:srgbClr>
        </a:solidFill>
        <a:ln w="952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16</xdr:col>
      <xdr:colOff>149087</xdr:colOff>
      <xdr:row>15</xdr:row>
      <xdr:rowOff>107672</xdr:rowOff>
    </xdr:from>
    <xdr:to>
      <xdr:col>27</xdr:col>
      <xdr:colOff>82827</xdr:colOff>
      <xdr:row>24</xdr:row>
      <xdr:rowOff>49694</xdr:rowOff>
    </xdr:to>
    <xdr:sp macro="" textlink="">
      <xdr:nvSpPr>
        <xdr:cNvPr id="15" name="角丸四角形 14"/>
        <xdr:cNvSpPr/>
      </xdr:nvSpPr>
      <xdr:spPr>
        <a:xfrm>
          <a:off x="2335696" y="1847020"/>
          <a:ext cx="1938131" cy="1507435"/>
        </a:xfrm>
        <a:prstGeom prst="round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22849</xdr:colOff>
      <xdr:row>17</xdr:row>
      <xdr:rowOff>121229</xdr:rowOff>
    </xdr:from>
    <xdr:to>
      <xdr:col>17</xdr:col>
      <xdr:colOff>468</xdr:colOff>
      <xdr:row>20</xdr:row>
      <xdr:rowOff>38557</xdr:rowOff>
    </xdr:to>
    <xdr:sp macro="" textlink="">
      <xdr:nvSpPr>
        <xdr:cNvPr id="16" name="左右矢印 15"/>
        <xdr:cNvSpPr/>
      </xdr:nvSpPr>
      <xdr:spPr>
        <a:xfrm>
          <a:off x="1927849" y="2718956"/>
          <a:ext cx="1016710" cy="436874"/>
        </a:xfrm>
        <a:prstGeom prst="leftRightArrow">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協定</a:t>
          </a:r>
        </a:p>
      </xdr:txBody>
    </xdr:sp>
    <xdr:clientData/>
  </xdr:twoCellAnchor>
  <xdr:twoCellAnchor>
    <xdr:from>
      <xdr:col>33</xdr:col>
      <xdr:colOff>1209</xdr:colOff>
      <xdr:row>16</xdr:row>
      <xdr:rowOff>148037</xdr:rowOff>
    </xdr:from>
    <xdr:to>
      <xdr:col>35</xdr:col>
      <xdr:colOff>261</xdr:colOff>
      <xdr:row>20</xdr:row>
      <xdr:rowOff>80606</xdr:rowOff>
    </xdr:to>
    <xdr:sp macro="" textlink="">
      <xdr:nvSpPr>
        <xdr:cNvPr id="17" name="楕円 3"/>
        <xdr:cNvSpPr/>
      </xdr:nvSpPr>
      <xdr:spPr>
        <a:xfrm>
          <a:off x="5917915" y="1997008"/>
          <a:ext cx="357640" cy="604922"/>
        </a:xfrm>
        <a:custGeom>
          <a:avLst/>
          <a:gdLst>
            <a:gd name="connsiteX0" fmla="*/ 0 w 731824"/>
            <a:gd name="connsiteY0" fmla="*/ 358687 h 717373"/>
            <a:gd name="connsiteX1" fmla="*/ 365912 w 731824"/>
            <a:gd name="connsiteY1" fmla="*/ 0 h 717373"/>
            <a:gd name="connsiteX2" fmla="*/ 731824 w 731824"/>
            <a:gd name="connsiteY2" fmla="*/ 358687 h 717373"/>
            <a:gd name="connsiteX3" fmla="*/ 365912 w 731824"/>
            <a:gd name="connsiteY3" fmla="*/ 717374 h 717373"/>
            <a:gd name="connsiteX4" fmla="*/ 0 w 731824"/>
            <a:gd name="connsiteY4" fmla="*/ 358687 h 717373"/>
            <a:gd name="connsiteX0" fmla="*/ 0 w 731824"/>
            <a:gd name="connsiteY0" fmla="*/ 358687 h 760010"/>
            <a:gd name="connsiteX1" fmla="*/ 365912 w 731824"/>
            <a:gd name="connsiteY1" fmla="*/ 0 h 760010"/>
            <a:gd name="connsiteX2" fmla="*/ 731824 w 731824"/>
            <a:gd name="connsiteY2" fmla="*/ 358687 h 760010"/>
            <a:gd name="connsiteX3" fmla="*/ 365912 w 731824"/>
            <a:gd name="connsiteY3" fmla="*/ 717374 h 760010"/>
            <a:gd name="connsiteX4" fmla="*/ 367205 w 731824"/>
            <a:gd name="connsiteY4" fmla="*/ 713390 h 760010"/>
            <a:gd name="connsiteX5" fmla="*/ 0 w 731824"/>
            <a:gd name="connsiteY5" fmla="*/ 358687 h 760010"/>
            <a:gd name="connsiteX0" fmla="*/ 39125 w 770949"/>
            <a:gd name="connsiteY0" fmla="*/ 358687 h 1238010"/>
            <a:gd name="connsiteX1" fmla="*/ 405037 w 770949"/>
            <a:gd name="connsiteY1" fmla="*/ 0 h 1238010"/>
            <a:gd name="connsiteX2" fmla="*/ 770949 w 770949"/>
            <a:gd name="connsiteY2" fmla="*/ 358687 h 1238010"/>
            <a:gd name="connsiteX3" fmla="*/ 405037 w 770949"/>
            <a:gd name="connsiteY3" fmla="*/ 717374 h 1238010"/>
            <a:gd name="connsiteX4" fmla="*/ 51606 w 770949"/>
            <a:gd name="connsiteY4" fmla="*/ 1232338 h 1238010"/>
            <a:gd name="connsiteX5" fmla="*/ 39125 w 770949"/>
            <a:gd name="connsiteY5" fmla="*/ 358687 h 1238010"/>
            <a:gd name="connsiteX0" fmla="*/ 39125 w 825682"/>
            <a:gd name="connsiteY0" fmla="*/ 358687 h 1298964"/>
            <a:gd name="connsiteX1" fmla="*/ 405037 w 825682"/>
            <a:gd name="connsiteY1" fmla="*/ 0 h 1298964"/>
            <a:gd name="connsiteX2" fmla="*/ 770949 w 825682"/>
            <a:gd name="connsiteY2" fmla="*/ 358687 h 1298964"/>
            <a:gd name="connsiteX3" fmla="*/ 772899 w 825682"/>
            <a:gd name="connsiteY3" fmla="*/ 1210046 h 1298964"/>
            <a:gd name="connsiteX4" fmla="*/ 51606 w 825682"/>
            <a:gd name="connsiteY4" fmla="*/ 1232338 h 1298964"/>
            <a:gd name="connsiteX5" fmla="*/ 39125 w 825682"/>
            <a:gd name="connsiteY5" fmla="*/ 358687 h 1298964"/>
            <a:gd name="connsiteX0" fmla="*/ 39125 w 807343"/>
            <a:gd name="connsiteY0" fmla="*/ 358687 h 1321182"/>
            <a:gd name="connsiteX1" fmla="*/ 405037 w 807343"/>
            <a:gd name="connsiteY1" fmla="*/ 0 h 1321182"/>
            <a:gd name="connsiteX2" fmla="*/ 770949 w 807343"/>
            <a:gd name="connsiteY2" fmla="*/ 358687 h 1321182"/>
            <a:gd name="connsiteX3" fmla="*/ 747080 w 807343"/>
            <a:gd name="connsiteY3" fmla="*/ 1245609 h 1321182"/>
            <a:gd name="connsiteX4" fmla="*/ 51606 w 807343"/>
            <a:gd name="connsiteY4" fmla="*/ 1232338 h 1321182"/>
            <a:gd name="connsiteX5" fmla="*/ 39125 w 807343"/>
            <a:gd name="connsiteY5" fmla="*/ 358687 h 1321182"/>
            <a:gd name="connsiteX0" fmla="*/ 39125 w 817588"/>
            <a:gd name="connsiteY0" fmla="*/ 358687 h 1318803"/>
            <a:gd name="connsiteX1" fmla="*/ 405037 w 817588"/>
            <a:gd name="connsiteY1" fmla="*/ 0 h 1318803"/>
            <a:gd name="connsiteX2" fmla="*/ 770949 w 817588"/>
            <a:gd name="connsiteY2" fmla="*/ 358687 h 1318803"/>
            <a:gd name="connsiteX3" fmla="*/ 761834 w 817588"/>
            <a:gd name="connsiteY3" fmla="*/ 1242052 h 1318803"/>
            <a:gd name="connsiteX4" fmla="*/ 51606 w 817588"/>
            <a:gd name="connsiteY4" fmla="*/ 1232338 h 1318803"/>
            <a:gd name="connsiteX5" fmla="*/ 39125 w 817588"/>
            <a:gd name="connsiteY5" fmla="*/ 358687 h 1318803"/>
            <a:gd name="connsiteX0" fmla="*/ 49183 w 829009"/>
            <a:gd name="connsiteY0" fmla="*/ 358687 h 1321768"/>
            <a:gd name="connsiteX1" fmla="*/ 415095 w 829009"/>
            <a:gd name="connsiteY1" fmla="*/ 0 h 1321768"/>
            <a:gd name="connsiteX2" fmla="*/ 781007 w 829009"/>
            <a:gd name="connsiteY2" fmla="*/ 358687 h 1321768"/>
            <a:gd name="connsiteX3" fmla="*/ 771892 w 829009"/>
            <a:gd name="connsiteY3" fmla="*/ 1242052 h 1321768"/>
            <a:gd name="connsiteX4" fmla="*/ 43221 w 829009"/>
            <a:gd name="connsiteY4" fmla="*/ 1239451 h 1321768"/>
            <a:gd name="connsiteX5" fmla="*/ 49183 w 829009"/>
            <a:gd name="connsiteY5" fmla="*/ 358687 h 1321768"/>
            <a:gd name="connsiteX0" fmla="*/ 49183 w 829010"/>
            <a:gd name="connsiteY0" fmla="*/ 358687 h 1242052"/>
            <a:gd name="connsiteX1" fmla="*/ 415095 w 829010"/>
            <a:gd name="connsiteY1" fmla="*/ 0 h 1242052"/>
            <a:gd name="connsiteX2" fmla="*/ 781007 w 829010"/>
            <a:gd name="connsiteY2" fmla="*/ 358687 h 1242052"/>
            <a:gd name="connsiteX3" fmla="*/ 771892 w 829010"/>
            <a:gd name="connsiteY3" fmla="*/ 1242052 h 1242052"/>
            <a:gd name="connsiteX4" fmla="*/ 43221 w 829010"/>
            <a:gd name="connsiteY4" fmla="*/ 1239451 h 1242052"/>
            <a:gd name="connsiteX5" fmla="*/ 49183 w 829010"/>
            <a:gd name="connsiteY5" fmla="*/ 358687 h 1242052"/>
            <a:gd name="connsiteX0" fmla="*/ 49183 w 790971"/>
            <a:gd name="connsiteY0" fmla="*/ 358687 h 1281302"/>
            <a:gd name="connsiteX1" fmla="*/ 415095 w 790971"/>
            <a:gd name="connsiteY1" fmla="*/ 0 h 1281302"/>
            <a:gd name="connsiteX2" fmla="*/ 781007 w 790971"/>
            <a:gd name="connsiteY2" fmla="*/ 358687 h 1281302"/>
            <a:gd name="connsiteX3" fmla="*/ 543786 w 790971"/>
            <a:gd name="connsiteY3" fmla="*/ 703146 h 1281302"/>
            <a:gd name="connsiteX4" fmla="*/ 771892 w 790971"/>
            <a:gd name="connsiteY4" fmla="*/ 1242052 h 1281302"/>
            <a:gd name="connsiteX5" fmla="*/ 43221 w 790971"/>
            <a:gd name="connsiteY5" fmla="*/ 1239451 h 1281302"/>
            <a:gd name="connsiteX6" fmla="*/ 49183 w 790971"/>
            <a:gd name="connsiteY6" fmla="*/ 358687 h 1281302"/>
            <a:gd name="connsiteX0" fmla="*/ 32886 w 774674"/>
            <a:gd name="connsiteY0" fmla="*/ 358687 h 1314013"/>
            <a:gd name="connsiteX1" fmla="*/ 398798 w 774674"/>
            <a:gd name="connsiteY1" fmla="*/ 0 h 1314013"/>
            <a:gd name="connsiteX2" fmla="*/ 764710 w 774674"/>
            <a:gd name="connsiteY2" fmla="*/ 358687 h 1314013"/>
            <a:gd name="connsiteX3" fmla="*/ 527489 w 774674"/>
            <a:gd name="connsiteY3" fmla="*/ 703146 h 1314013"/>
            <a:gd name="connsiteX4" fmla="*/ 755595 w 774674"/>
            <a:gd name="connsiteY4" fmla="*/ 1242052 h 1314013"/>
            <a:gd name="connsiteX5" fmla="*/ 26924 w 774674"/>
            <a:gd name="connsiteY5" fmla="*/ 1239451 h 1314013"/>
            <a:gd name="connsiteX6" fmla="*/ 261920 w 774674"/>
            <a:gd name="connsiteY6" fmla="*/ 699591 h 1314013"/>
            <a:gd name="connsiteX7" fmla="*/ 32886 w 774674"/>
            <a:gd name="connsiteY7" fmla="*/ 358687 h 1314013"/>
            <a:gd name="connsiteX0" fmla="*/ 33568 w 775356"/>
            <a:gd name="connsiteY0" fmla="*/ 358687 h 1314013"/>
            <a:gd name="connsiteX1" fmla="*/ 399480 w 775356"/>
            <a:gd name="connsiteY1" fmla="*/ 0 h 1314013"/>
            <a:gd name="connsiteX2" fmla="*/ 765392 w 775356"/>
            <a:gd name="connsiteY2" fmla="*/ 358687 h 1314013"/>
            <a:gd name="connsiteX3" fmla="*/ 528171 w 775356"/>
            <a:gd name="connsiteY3" fmla="*/ 703146 h 1314013"/>
            <a:gd name="connsiteX4" fmla="*/ 756277 w 775356"/>
            <a:gd name="connsiteY4" fmla="*/ 1242052 h 1314013"/>
            <a:gd name="connsiteX5" fmla="*/ 27606 w 775356"/>
            <a:gd name="connsiteY5" fmla="*/ 1239451 h 1314013"/>
            <a:gd name="connsiteX6" fmla="*/ 251537 w 775356"/>
            <a:gd name="connsiteY6" fmla="*/ 699591 h 1314013"/>
            <a:gd name="connsiteX7" fmla="*/ 33568 w 775356"/>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242052"/>
            <a:gd name="connsiteX1" fmla="*/ 371874 w 747750"/>
            <a:gd name="connsiteY1" fmla="*/ 0 h 1242052"/>
            <a:gd name="connsiteX2" fmla="*/ 737786 w 747750"/>
            <a:gd name="connsiteY2" fmla="*/ 358687 h 1242052"/>
            <a:gd name="connsiteX3" fmla="*/ 500565 w 747750"/>
            <a:gd name="connsiteY3" fmla="*/ 703146 h 1242052"/>
            <a:gd name="connsiteX4" fmla="*/ 728671 w 747750"/>
            <a:gd name="connsiteY4" fmla="*/ 1242052 h 1242052"/>
            <a:gd name="connsiteX5" fmla="*/ 0 w 747750"/>
            <a:gd name="connsiteY5" fmla="*/ 1239451 h 1242052"/>
            <a:gd name="connsiteX6" fmla="*/ 223931 w 747750"/>
            <a:gd name="connsiteY6" fmla="*/ 699591 h 1242052"/>
            <a:gd name="connsiteX7" fmla="*/ 5962 w 747750"/>
            <a:gd name="connsiteY7" fmla="*/ 358687 h 1242052"/>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3931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46062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7619 w 747750"/>
            <a:gd name="connsiteY6" fmla="*/ 710260 h 1239451"/>
            <a:gd name="connsiteX7" fmla="*/ 5962 w 747750"/>
            <a:gd name="connsiteY7" fmla="*/ 358687 h 1239451"/>
            <a:gd name="connsiteX0" fmla="*/ 1650 w 743438"/>
            <a:gd name="connsiteY0" fmla="*/ 358687 h 1278400"/>
            <a:gd name="connsiteX1" fmla="*/ 367562 w 743438"/>
            <a:gd name="connsiteY1" fmla="*/ 0 h 1278400"/>
            <a:gd name="connsiteX2" fmla="*/ 733474 w 743438"/>
            <a:gd name="connsiteY2" fmla="*/ 358687 h 1278400"/>
            <a:gd name="connsiteX3" fmla="*/ 496253 w 743438"/>
            <a:gd name="connsiteY3" fmla="*/ 703146 h 1278400"/>
            <a:gd name="connsiteX4" fmla="*/ 724359 w 743438"/>
            <a:gd name="connsiteY4" fmla="*/ 1238496 h 1278400"/>
            <a:gd name="connsiteX5" fmla="*/ 6753 w 743438"/>
            <a:gd name="connsiteY5" fmla="*/ 1239451 h 1278400"/>
            <a:gd name="connsiteX6" fmla="*/ 223307 w 743438"/>
            <a:gd name="connsiteY6" fmla="*/ 710260 h 1278400"/>
            <a:gd name="connsiteX7" fmla="*/ 1650 w 743438"/>
            <a:gd name="connsiteY7" fmla="*/ 358687 h 1278400"/>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272 w 732096"/>
            <a:gd name="connsiteY0" fmla="*/ 358687 h 1239451"/>
            <a:gd name="connsiteX1" fmla="*/ 366184 w 732096"/>
            <a:gd name="connsiteY1" fmla="*/ 0 h 1239451"/>
            <a:gd name="connsiteX2" fmla="*/ 732096 w 732096"/>
            <a:gd name="connsiteY2" fmla="*/ 358687 h 1239451"/>
            <a:gd name="connsiteX3" fmla="*/ 494875 w 732096"/>
            <a:gd name="connsiteY3" fmla="*/ 703146 h 1239451"/>
            <a:gd name="connsiteX4" fmla="*/ 722981 w 732096"/>
            <a:gd name="connsiteY4" fmla="*/ 1238496 h 1239451"/>
            <a:gd name="connsiteX5" fmla="*/ 5375 w 732096"/>
            <a:gd name="connsiteY5" fmla="*/ 1239451 h 1239451"/>
            <a:gd name="connsiteX6" fmla="*/ 221929 w 732096"/>
            <a:gd name="connsiteY6" fmla="*/ 710260 h 1239451"/>
            <a:gd name="connsiteX7" fmla="*/ 272 w 732096"/>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297 w 733121"/>
            <a:gd name="connsiteY0" fmla="*/ 358687 h 1239451"/>
            <a:gd name="connsiteX1" fmla="*/ 367209 w 733121"/>
            <a:gd name="connsiteY1" fmla="*/ 0 h 1239451"/>
            <a:gd name="connsiteX2" fmla="*/ 733121 w 733121"/>
            <a:gd name="connsiteY2" fmla="*/ 358687 h 1239451"/>
            <a:gd name="connsiteX3" fmla="*/ 495900 w 733121"/>
            <a:gd name="connsiteY3" fmla="*/ 703146 h 1239451"/>
            <a:gd name="connsiteX4" fmla="*/ 724006 w 733121"/>
            <a:gd name="connsiteY4" fmla="*/ 1238496 h 1239451"/>
            <a:gd name="connsiteX5" fmla="*/ 6400 w 733121"/>
            <a:gd name="connsiteY5" fmla="*/ 1239451 h 1239451"/>
            <a:gd name="connsiteX6" fmla="*/ 230332 w 733121"/>
            <a:gd name="connsiteY6" fmla="*/ 692478 h 1239451"/>
            <a:gd name="connsiteX7" fmla="*/ 1297 w 733121"/>
            <a:gd name="connsiteY7" fmla="*/ 358687 h 1239451"/>
            <a:gd name="connsiteX0" fmla="*/ 2435 w 734259"/>
            <a:gd name="connsiteY0" fmla="*/ 358687 h 1239451"/>
            <a:gd name="connsiteX1" fmla="*/ 368347 w 734259"/>
            <a:gd name="connsiteY1" fmla="*/ 0 h 1239451"/>
            <a:gd name="connsiteX2" fmla="*/ 734259 w 734259"/>
            <a:gd name="connsiteY2" fmla="*/ 358687 h 1239451"/>
            <a:gd name="connsiteX3" fmla="*/ 497038 w 734259"/>
            <a:gd name="connsiteY3" fmla="*/ 703146 h 1239451"/>
            <a:gd name="connsiteX4" fmla="*/ 725144 w 734259"/>
            <a:gd name="connsiteY4" fmla="*/ 1238496 h 1239451"/>
            <a:gd name="connsiteX5" fmla="*/ 7538 w 734259"/>
            <a:gd name="connsiteY5" fmla="*/ 1239451 h 1239451"/>
            <a:gd name="connsiteX6" fmla="*/ 231470 w 734259"/>
            <a:gd name="connsiteY6" fmla="*/ 692478 h 1239451"/>
            <a:gd name="connsiteX7" fmla="*/ 2435 w 734259"/>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112 w 731936"/>
            <a:gd name="connsiteY0" fmla="*/ 358687 h 1239451"/>
            <a:gd name="connsiteX1" fmla="*/ 366024 w 731936"/>
            <a:gd name="connsiteY1" fmla="*/ 0 h 1239451"/>
            <a:gd name="connsiteX2" fmla="*/ 731936 w 731936"/>
            <a:gd name="connsiteY2" fmla="*/ 358687 h 1239451"/>
            <a:gd name="connsiteX3" fmla="*/ 494715 w 731936"/>
            <a:gd name="connsiteY3" fmla="*/ 703146 h 1239451"/>
            <a:gd name="connsiteX4" fmla="*/ 722821 w 731936"/>
            <a:gd name="connsiteY4" fmla="*/ 1238496 h 1239451"/>
            <a:gd name="connsiteX5" fmla="*/ 5215 w 731936"/>
            <a:gd name="connsiteY5" fmla="*/ 1239451 h 1239451"/>
            <a:gd name="connsiteX6" fmla="*/ 229147 w 731936"/>
            <a:gd name="connsiteY6" fmla="*/ 692478 h 1239451"/>
            <a:gd name="connsiteX7" fmla="*/ 112 w 731936"/>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32014" h="1239451">
              <a:moveTo>
                <a:pt x="190" y="358687"/>
              </a:moveTo>
              <a:cubicBezTo>
                <a:pt x="-6505" y="143697"/>
                <a:pt x="164014" y="0"/>
                <a:pt x="366102" y="0"/>
              </a:cubicBezTo>
              <a:cubicBezTo>
                <a:pt x="568190" y="0"/>
                <a:pt x="730239" y="153775"/>
                <a:pt x="732014" y="358687"/>
              </a:cubicBezTo>
              <a:cubicBezTo>
                <a:pt x="730102" y="613389"/>
                <a:pt x="544262" y="666165"/>
                <a:pt x="494793" y="703146"/>
              </a:cubicBezTo>
              <a:lnTo>
                <a:pt x="722899" y="1238496"/>
              </a:lnTo>
              <a:lnTo>
                <a:pt x="5293" y="1239451"/>
              </a:lnTo>
              <a:lnTo>
                <a:pt x="229225" y="692478"/>
              </a:lnTo>
              <a:cubicBezTo>
                <a:pt x="123253" y="623924"/>
                <a:pt x="6885" y="573677"/>
                <a:pt x="190" y="358687"/>
              </a:cubicBezTo>
              <a:close/>
            </a:path>
          </a:pathLst>
        </a:custGeom>
        <a:pattFill prst="dkUpDiag">
          <a:fgClr>
            <a:schemeClr val="accent1"/>
          </a:fgClr>
          <a:bgClr>
            <a:schemeClr val="bg1"/>
          </a:bgClr>
        </a:pattFill>
        <a:ln w="9525">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100855</xdr:colOff>
      <xdr:row>17</xdr:row>
      <xdr:rowOff>133350</xdr:rowOff>
    </xdr:from>
    <xdr:to>
      <xdr:col>32</xdr:col>
      <xdr:colOff>31314</xdr:colOff>
      <xdr:row>20</xdr:row>
      <xdr:rowOff>19682</xdr:rowOff>
    </xdr:to>
    <xdr:sp macro="" textlink="">
      <xdr:nvSpPr>
        <xdr:cNvPr id="18" name="下矢印 17"/>
        <xdr:cNvSpPr/>
      </xdr:nvSpPr>
      <xdr:spPr>
        <a:xfrm rot="16200000" flipV="1">
          <a:off x="5114019" y="2397286"/>
          <a:ext cx="400682" cy="1016309"/>
        </a:xfrm>
        <a:prstGeom prst="downArrow">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180618</xdr:colOff>
      <xdr:row>17</xdr:row>
      <xdr:rowOff>128843</xdr:rowOff>
    </xdr:from>
    <xdr:to>
      <xdr:col>22</xdr:col>
      <xdr:colOff>179670</xdr:colOff>
      <xdr:row>21</xdr:row>
      <xdr:rowOff>55565</xdr:rowOff>
    </xdr:to>
    <xdr:sp macro="" textlink="">
      <xdr:nvSpPr>
        <xdr:cNvPr id="19" name="楕円 3"/>
        <xdr:cNvSpPr/>
      </xdr:nvSpPr>
      <xdr:spPr>
        <a:xfrm>
          <a:off x="3096096" y="2216060"/>
          <a:ext cx="363487" cy="622462"/>
        </a:xfrm>
        <a:custGeom>
          <a:avLst/>
          <a:gdLst>
            <a:gd name="connsiteX0" fmla="*/ 0 w 731824"/>
            <a:gd name="connsiteY0" fmla="*/ 358687 h 717373"/>
            <a:gd name="connsiteX1" fmla="*/ 365912 w 731824"/>
            <a:gd name="connsiteY1" fmla="*/ 0 h 717373"/>
            <a:gd name="connsiteX2" fmla="*/ 731824 w 731824"/>
            <a:gd name="connsiteY2" fmla="*/ 358687 h 717373"/>
            <a:gd name="connsiteX3" fmla="*/ 365912 w 731824"/>
            <a:gd name="connsiteY3" fmla="*/ 717374 h 717373"/>
            <a:gd name="connsiteX4" fmla="*/ 0 w 731824"/>
            <a:gd name="connsiteY4" fmla="*/ 358687 h 717373"/>
            <a:gd name="connsiteX0" fmla="*/ 0 w 731824"/>
            <a:gd name="connsiteY0" fmla="*/ 358687 h 760010"/>
            <a:gd name="connsiteX1" fmla="*/ 365912 w 731824"/>
            <a:gd name="connsiteY1" fmla="*/ 0 h 760010"/>
            <a:gd name="connsiteX2" fmla="*/ 731824 w 731824"/>
            <a:gd name="connsiteY2" fmla="*/ 358687 h 760010"/>
            <a:gd name="connsiteX3" fmla="*/ 365912 w 731824"/>
            <a:gd name="connsiteY3" fmla="*/ 717374 h 760010"/>
            <a:gd name="connsiteX4" fmla="*/ 367205 w 731824"/>
            <a:gd name="connsiteY4" fmla="*/ 713390 h 760010"/>
            <a:gd name="connsiteX5" fmla="*/ 0 w 731824"/>
            <a:gd name="connsiteY5" fmla="*/ 358687 h 760010"/>
            <a:gd name="connsiteX0" fmla="*/ 39125 w 770949"/>
            <a:gd name="connsiteY0" fmla="*/ 358687 h 1238010"/>
            <a:gd name="connsiteX1" fmla="*/ 405037 w 770949"/>
            <a:gd name="connsiteY1" fmla="*/ 0 h 1238010"/>
            <a:gd name="connsiteX2" fmla="*/ 770949 w 770949"/>
            <a:gd name="connsiteY2" fmla="*/ 358687 h 1238010"/>
            <a:gd name="connsiteX3" fmla="*/ 405037 w 770949"/>
            <a:gd name="connsiteY3" fmla="*/ 717374 h 1238010"/>
            <a:gd name="connsiteX4" fmla="*/ 51606 w 770949"/>
            <a:gd name="connsiteY4" fmla="*/ 1232338 h 1238010"/>
            <a:gd name="connsiteX5" fmla="*/ 39125 w 770949"/>
            <a:gd name="connsiteY5" fmla="*/ 358687 h 1238010"/>
            <a:gd name="connsiteX0" fmla="*/ 39125 w 825682"/>
            <a:gd name="connsiteY0" fmla="*/ 358687 h 1298964"/>
            <a:gd name="connsiteX1" fmla="*/ 405037 w 825682"/>
            <a:gd name="connsiteY1" fmla="*/ 0 h 1298964"/>
            <a:gd name="connsiteX2" fmla="*/ 770949 w 825682"/>
            <a:gd name="connsiteY2" fmla="*/ 358687 h 1298964"/>
            <a:gd name="connsiteX3" fmla="*/ 772899 w 825682"/>
            <a:gd name="connsiteY3" fmla="*/ 1210046 h 1298964"/>
            <a:gd name="connsiteX4" fmla="*/ 51606 w 825682"/>
            <a:gd name="connsiteY4" fmla="*/ 1232338 h 1298964"/>
            <a:gd name="connsiteX5" fmla="*/ 39125 w 825682"/>
            <a:gd name="connsiteY5" fmla="*/ 358687 h 1298964"/>
            <a:gd name="connsiteX0" fmla="*/ 39125 w 807343"/>
            <a:gd name="connsiteY0" fmla="*/ 358687 h 1321182"/>
            <a:gd name="connsiteX1" fmla="*/ 405037 w 807343"/>
            <a:gd name="connsiteY1" fmla="*/ 0 h 1321182"/>
            <a:gd name="connsiteX2" fmla="*/ 770949 w 807343"/>
            <a:gd name="connsiteY2" fmla="*/ 358687 h 1321182"/>
            <a:gd name="connsiteX3" fmla="*/ 747080 w 807343"/>
            <a:gd name="connsiteY3" fmla="*/ 1245609 h 1321182"/>
            <a:gd name="connsiteX4" fmla="*/ 51606 w 807343"/>
            <a:gd name="connsiteY4" fmla="*/ 1232338 h 1321182"/>
            <a:gd name="connsiteX5" fmla="*/ 39125 w 807343"/>
            <a:gd name="connsiteY5" fmla="*/ 358687 h 1321182"/>
            <a:gd name="connsiteX0" fmla="*/ 39125 w 817588"/>
            <a:gd name="connsiteY0" fmla="*/ 358687 h 1318803"/>
            <a:gd name="connsiteX1" fmla="*/ 405037 w 817588"/>
            <a:gd name="connsiteY1" fmla="*/ 0 h 1318803"/>
            <a:gd name="connsiteX2" fmla="*/ 770949 w 817588"/>
            <a:gd name="connsiteY2" fmla="*/ 358687 h 1318803"/>
            <a:gd name="connsiteX3" fmla="*/ 761834 w 817588"/>
            <a:gd name="connsiteY3" fmla="*/ 1242052 h 1318803"/>
            <a:gd name="connsiteX4" fmla="*/ 51606 w 817588"/>
            <a:gd name="connsiteY4" fmla="*/ 1232338 h 1318803"/>
            <a:gd name="connsiteX5" fmla="*/ 39125 w 817588"/>
            <a:gd name="connsiteY5" fmla="*/ 358687 h 1318803"/>
            <a:gd name="connsiteX0" fmla="*/ 49183 w 829009"/>
            <a:gd name="connsiteY0" fmla="*/ 358687 h 1321768"/>
            <a:gd name="connsiteX1" fmla="*/ 415095 w 829009"/>
            <a:gd name="connsiteY1" fmla="*/ 0 h 1321768"/>
            <a:gd name="connsiteX2" fmla="*/ 781007 w 829009"/>
            <a:gd name="connsiteY2" fmla="*/ 358687 h 1321768"/>
            <a:gd name="connsiteX3" fmla="*/ 771892 w 829009"/>
            <a:gd name="connsiteY3" fmla="*/ 1242052 h 1321768"/>
            <a:gd name="connsiteX4" fmla="*/ 43221 w 829009"/>
            <a:gd name="connsiteY4" fmla="*/ 1239451 h 1321768"/>
            <a:gd name="connsiteX5" fmla="*/ 49183 w 829009"/>
            <a:gd name="connsiteY5" fmla="*/ 358687 h 1321768"/>
            <a:gd name="connsiteX0" fmla="*/ 49183 w 829010"/>
            <a:gd name="connsiteY0" fmla="*/ 358687 h 1242052"/>
            <a:gd name="connsiteX1" fmla="*/ 415095 w 829010"/>
            <a:gd name="connsiteY1" fmla="*/ 0 h 1242052"/>
            <a:gd name="connsiteX2" fmla="*/ 781007 w 829010"/>
            <a:gd name="connsiteY2" fmla="*/ 358687 h 1242052"/>
            <a:gd name="connsiteX3" fmla="*/ 771892 w 829010"/>
            <a:gd name="connsiteY3" fmla="*/ 1242052 h 1242052"/>
            <a:gd name="connsiteX4" fmla="*/ 43221 w 829010"/>
            <a:gd name="connsiteY4" fmla="*/ 1239451 h 1242052"/>
            <a:gd name="connsiteX5" fmla="*/ 49183 w 829010"/>
            <a:gd name="connsiteY5" fmla="*/ 358687 h 1242052"/>
            <a:gd name="connsiteX0" fmla="*/ 49183 w 790971"/>
            <a:gd name="connsiteY0" fmla="*/ 358687 h 1281302"/>
            <a:gd name="connsiteX1" fmla="*/ 415095 w 790971"/>
            <a:gd name="connsiteY1" fmla="*/ 0 h 1281302"/>
            <a:gd name="connsiteX2" fmla="*/ 781007 w 790971"/>
            <a:gd name="connsiteY2" fmla="*/ 358687 h 1281302"/>
            <a:gd name="connsiteX3" fmla="*/ 543786 w 790971"/>
            <a:gd name="connsiteY3" fmla="*/ 703146 h 1281302"/>
            <a:gd name="connsiteX4" fmla="*/ 771892 w 790971"/>
            <a:gd name="connsiteY4" fmla="*/ 1242052 h 1281302"/>
            <a:gd name="connsiteX5" fmla="*/ 43221 w 790971"/>
            <a:gd name="connsiteY5" fmla="*/ 1239451 h 1281302"/>
            <a:gd name="connsiteX6" fmla="*/ 49183 w 790971"/>
            <a:gd name="connsiteY6" fmla="*/ 358687 h 1281302"/>
            <a:gd name="connsiteX0" fmla="*/ 32886 w 774674"/>
            <a:gd name="connsiteY0" fmla="*/ 358687 h 1314013"/>
            <a:gd name="connsiteX1" fmla="*/ 398798 w 774674"/>
            <a:gd name="connsiteY1" fmla="*/ 0 h 1314013"/>
            <a:gd name="connsiteX2" fmla="*/ 764710 w 774674"/>
            <a:gd name="connsiteY2" fmla="*/ 358687 h 1314013"/>
            <a:gd name="connsiteX3" fmla="*/ 527489 w 774674"/>
            <a:gd name="connsiteY3" fmla="*/ 703146 h 1314013"/>
            <a:gd name="connsiteX4" fmla="*/ 755595 w 774674"/>
            <a:gd name="connsiteY4" fmla="*/ 1242052 h 1314013"/>
            <a:gd name="connsiteX5" fmla="*/ 26924 w 774674"/>
            <a:gd name="connsiteY5" fmla="*/ 1239451 h 1314013"/>
            <a:gd name="connsiteX6" fmla="*/ 261920 w 774674"/>
            <a:gd name="connsiteY6" fmla="*/ 699591 h 1314013"/>
            <a:gd name="connsiteX7" fmla="*/ 32886 w 774674"/>
            <a:gd name="connsiteY7" fmla="*/ 358687 h 1314013"/>
            <a:gd name="connsiteX0" fmla="*/ 33568 w 775356"/>
            <a:gd name="connsiteY0" fmla="*/ 358687 h 1314013"/>
            <a:gd name="connsiteX1" fmla="*/ 399480 w 775356"/>
            <a:gd name="connsiteY1" fmla="*/ 0 h 1314013"/>
            <a:gd name="connsiteX2" fmla="*/ 765392 w 775356"/>
            <a:gd name="connsiteY2" fmla="*/ 358687 h 1314013"/>
            <a:gd name="connsiteX3" fmla="*/ 528171 w 775356"/>
            <a:gd name="connsiteY3" fmla="*/ 703146 h 1314013"/>
            <a:gd name="connsiteX4" fmla="*/ 756277 w 775356"/>
            <a:gd name="connsiteY4" fmla="*/ 1242052 h 1314013"/>
            <a:gd name="connsiteX5" fmla="*/ 27606 w 775356"/>
            <a:gd name="connsiteY5" fmla="*/ 1239451 h 1314013"/>
            <a:gd name="connsiteX6" fmla="*/ 251537 w 775356"/>
            <a:gd name="connsiteY6" fmla="*/ 699591 h 1314013"/>
            <a:gd name="connsiteX7" fmla="*/ 33568 w 775356"/>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242052"/>
            <a:gd name="connsiteX1" fmla="*/ 371874 w 747750"/>
            <a:gd name="connsiteY1" fmla="*/ 0 h 1242052"/>
            <a:gd name="connsiteX2" fmla="*/ 737786 w 747750"/>
            <a:gd name="connsiteY2" fmla="*/ 358687 h 1242052"/>
            <a:gd name="connsiteX3" fmla="*/ 500565 w 747750"/>
            <a:gd name="connsiteY3" fmla="*/ 703146 h 1242052"/>
            <a:gd name="connsiteX4" fmla="*/ 728671 w 747750"/>
            <a:gd name="connsiteY4" fmla="*/ 1242052 h 1242052"/>
            <a:gd name="connsiteX5" fmla="*/ 0 w 747750"/>
            <a:gd name="connsiteY5" fmla="*/ 1239451 h 1242052"/>
            <a:gd name="connsiteX6" fmla="*/ 223931 w 747750"/>
            <a:gd name="connsiteY6" fmla="*/ 699591 h 1242052"/>
            <a:gd name="connsiteX7" fmla="*/ 5962 w 747750"/>
            <a:gd name="connsiteY7" fmla="*/ 358687 h 1242052"/>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3931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46062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7619 w 747750"/>
            <a:gd name="connsiteY6" fmla="*/ 710260 h 1239451"/>
            <a:gd name="connsiteX7" fmla="*/ 5962 w 747750"/>
            <a:gd name="connsiteY7" fmla="*/ 358687 h 1239451"/>
            <a:gd name="connsiteX0" fmla="*/ 1650 w 743438"/>
            <a:gd name="connsiteY0" fmla="*/ 358687 h 1278400"/>
            <a:gd name="connsiteX1" fmla="*/ 367562 w 743438"/>
            <a:gd name="connsiteY1" fmla="*/ 0 h 1278400"/>
            <a:gd name="connsiteX2" fmla="*/ 733474 w 743438"/>
            <a:gd name="connsiteY2" fmla="*/ 358687 h 1278400"/>
            <a:gd name="connsiteX3" fmla="*/ 496253 w 743438"/>
            <a:gd name="connsiteY3" fmla="*/ 703146 h 1278400"/>
            <a:gd name="connsiteX4" fmla="*/ 724359 w 743438"/>
            <a:gd name="connsiteY4" fmla="*/ 1238496 h 1278400"/>
            <a:gd name="connsiteX5" fmla="*/ 6753 w 743438"/>
            <a:gd name="connsiteY5" fmla="*/ 1239451 h 1278400"/>
            <a:gd name="connsiteX6" fmla="*/ 223307 w 743438"/>
            <a:gd name="connsiteY6" fmla="*/ 710260 h 1278400"/>
            <a:gd name="connsiteX7" fmla="*/ 1650 w 743438"/>
            <a:gd name="connsiteY7" fmla="*/ 358687 h 1278400"/>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272 w 732096"/>
            <a:gd name="connsiteY0" fmla="*/ 358687 h 1239451"/>
            <a:gd name="connsiteX1" fmla="*/ 366184 w 732096"/>
            <a:gd name="connsiteY1" fmla="*/ 0 h 1239451"/>
            <a:gd name="connsiteX2" fmla="*/ 732096 w 732096"/>
            <a:gd name="connsiteY2" fmla="*/ 358687 h 1239451"/>
            <a:gd name="connsiteX3" fmla="*/ 494875 w 732096"/>
            <a:gd name="connsiteY3" fmla="*/ 703146 h 1239451"/>
            <a:gd name="connsiteX4" fmla="*/ 722981 w 732096"/>
            <a:gd name="connsiteY4" fmla="*/ 1238496 h 1239451"/>
            <a:gd name="connsiteX5" fmla="*/ 5375 w 732096"/>
            <a:gd name="connsiteY5" fmla="*/ 1239451 h 1239451"/>
            <a:gd name="connsiteX6" fmla="*/ 221929 w 732096"/>
            <a:gd name="connsiteY6" fmla="*/ 710260 h 1239451"/>
            <a:gd name="connsiteX7" fmla="*/ 272 w 732096"/>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297 w 733121"/>
            <a:gd name="connsiteY0" fmla="*/ 358687 h 1239451"/>
            <a:gd name="connsiteX1" fmla="*/ 367209 w 733121"/>
            <a:gd name="connsiteY1" fmla="*/ 0 h 1239451"/>
            <a:gd name="connsiteX2" fmla="*/ 733121 w 733121"/>
            <a:gd name="connsiteY2" fmla="*/ 358687 h 1239451"/>
            <a:gd name="connsiteX3" fmla="*/ 495900 w 733121"/>
            <a:gd name="connsiteY3" fmla="*/ 703146 h 1239451"/>
            <a:gd name="connsiteX4" fmla="*/ 724006 w 733121"/>
            <a:gd name="connsiteY4" fmla="*/ 1238496 h 1239451"/>
            <a:gd name="connsiteX5" fmla="*/ 6400 w 733121"/>
            <a:gd name="connsiteY5" fmla="*/ 1239451 h 1239451"/>
            <a:gd name="connsiteX6" fmla="*/ 230332 w 733121"/>
            <a:gd name="connsiteY6" fmla="*/ 692478 h 1239451"/>
            <a:gd name="connsiteX7" fmla="*/ 1297 w 733121"/>
            <a:gd name="connsiteY7" fmla="*/ 358687 h 1239451"/>
            <a:gd name="connsiteX0" fmla="*/ 2435 w 734259"/>
            <a:gd name="connsiteY0" fmla="*/ 358687 h 1239451"/>
            <a:gd name="connsiteX1" fmla="*/ 368347 w 734259"/>
            <a:gd name="connsiteY1" fmla="*/ 0 h 1239451"/>
            <a:gd name="connsiteX2" fmla="*/ 734259 w 734259"/>
            <a:gd name="connsiteY2" fmla="*/ 358687 h 1239451"/>
            <a:gd name="connsiteX3" fmla="*/ 497038 w 734259"/>
            <a:gd name="connsiteY3" fmla="*/ 703146 h 1239451"/>
            <a:gd name="connsiteX4" fmla="*/ 725144 w 734259"/>
            <a:gd name="connsiteY4" fmla="*/ 1238496 h 1239451"/>
            <a:gd name="connsiteX5" fmla="*/ 7538 w 734259"/>
            <a:gd name="connsiteY5" fmla="*/ 1239451 h 1239451"/>
            <a:gd name="connsiteX6" fmla="*/ 231470 w 734259"/>
            <a:gd name="connsiteY6" fmla="*/ 692478 h 1239451"/>
            <a:gd name="connsiteX7" fmla="*/ 2435 w 734259"/>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112 w 731936"/>
            <a:gd name="connsiteY0" fmla="*/ 358687 h 1239451"/>
            <a:gd name="connsiteX1" fmla="*/ 366024 w 731936"/>
            <a:gd name="connsiteY1" fmla="*/ 0 h 1239451"/>
            <a:gd name="connsiteX2" fmla="*/ 731936 w 731936"/>
            <a:gd name="connsiteY2" fmla="*/ 358687 h 1239451"/>
            <a:gd name="connsiteX3" fmla="*/ 494715 w 731936"/>
            <a:gd name="connsiteY3" fmla="*/ 703146 h 1239451"/>
            <a:gd name="connsiteX4" fmla="*/ 722821 w 731936"/>
            <a:gd name="connsiteY4" fmla="*/ 1238496 h 1239451"/>
            <a:gd name="connsiteX5" fmla="*/ 5215 w 731936"/>
            <a:gd name="connsiteY5" fmla="*/ 1239451 h 1239451"/>
            <a:gd name="connsiteX6" fmla="*/ 229147 w 731936"/>
            <a:gd name="connsiteY6" fmla="*/ 692478 h 1239451"/>
            <a:gd name="connsiteX7" fmla="*/ 112 w 731936"/>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32014" h="1239451">
              <a:moveTo>
                <a:pt x="190" y="358687"/>
              </a:moveTo>
              <a:cubicBezTo>
                <a:pt x="-6505" y="143697"/>
                <a:pt x="164014" y="0"/>
                <a:pt x="366102" y="0"/>
              </a:cubicBezTo>
              <a:cubicBezTo>
                <a:pt x="568190" y="0"/>
                <a:pt x="730239" y="153775"/>
                <a:pt x="732014" y="358687"/>
              </a:cubicBezTo>
              <a:cubicBezTo>
                <a:pt x="730102" y="613389"/>
                <a:pt x="544262" y="666165"/>
                <a:pt x="494793" y="703146"/>
              </a:cubicBezTo>
              <a:lnTo>
                <a:pt x="722899" y="1238496"/>
              </a:lnTo>
              <a:lnTo>
                <a:pt x="5293" y="1239451"/>
              </a:lnTo>
              <a:lnTo>
                <a:pt x="229225" y="692478"/>
              </a:lnTo>
              <a:cubicBezTo>
                <a:pt x="123253" y="623924"/>
                <a:pt x="6885" y="573677"/>
                <a:pt x="190" y="358687"/>
              </a:cubicBezTo>
              <a:close/>
            </a:path>
          </a:pathLst>
        </a:custGeom>
        <a:noFill/>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84538</xdr:colOff>
      <xdr:row>16</xdr:row>
      <xdr:rowOff>32766</xdr:rowOff>
    </xdr:from>
    <xdr:to>
      <xdr:col>25</xdr:col>
      <xdr:colOff>83591</xdr:colOff>
      <xdr:row>19</xdr:row>
      <xdr:rowOff>133424</xdr:rowOff>
    </xdr:to>
    <xdr:sp macro="" textlink="">
      <xdr:nvSpPr>
        <xdr:cNvPr id="20" name="楕円 3"/>
        <xdr:cNvSpPr/>
      </xdr:nvSpPr>
      <xdr:spPr>
        <a:xfrm>
          <a:off x="3546668" y="1946049"/>
          <a:ext cx="363488" cy="622462"/>
        </a:xfrm>
        <a:custGeom>
          <a:avLst/>
          <a:gdLst>
            <a:gd name="connsiteX0" fmla="*/ 0 w 731824"/>
            <a:gd name="connsiteY0" fmla="*/ 358687 h 717373"/>
            <a:gd name="connsiteX1" fmla="*/ 365912 w 731824"/>
            <a:gd name="connsiteY1" fmla="*/ 0 h 717373"/>
            <a:gd name="connsiteX2" fmla="*/ 731824 w 731824"/>
            <a:gd name="connsiteY2" fmla="*/ 358687 h 717373"/>
            <a:gd name="connsiteX3" fmla="*/ 365912 w 731824"/>
            <a:gd name="connsiteY3" fmla="*/ 717374 h 717373"/>
            <a:gd name="connsiteX4" fmla="*/ 0 w 731824"/>
            <a:gd name="connsiteY4" fmla="*/ 358687 h 717373"/>
            <a:gd name="connsiteX0" fmla="*/ 0 w 731824"/>
            <a:gd name="connsiteY0" fmla="*/ 358687 h 760010"/>
            <a:gd name="connsiteX1" fmla="*/ 365912 w 731824"/>
            <a:gd name="connsiteY1" fmla="*/ 0 h 760010"/>
            <a:gd name="connsiteX2" fmla="*/ 731824 w 731824"/>
            <a:gd name="connsiteY2" fmla="*/ 358687 h 760010"/>
            <a:gd name="connsiteX3" fmla="*/ 365912 w 731824"/>
            <a:gd name="connsiteY3" fmla="*/ 717374 h 760010"/>
            <a:gd name="connsiteX4" fmla="*/ 367205 w 731824"/>
            <a:gd name="connsiteY4" fmla="*/ 713390 h 760010"/>
            <a:gd name="connsiteX5" fmla="*/ 0 w 731824"/>
            <a:gd name="connsiteY5" fmla="*/ 358687 h 760010"/>
            <a:gd name="connsiteX0" fmla="*/ 39125 w 770949"/>
            <a:gd name="connsiteY0" fmla="*/ 358687 h 1238010"/>
            <a:gd name="connsiteX1" fmla="*/ 405037 w 770949"/>
            <a:gd name="connsiteY1" fmla="*/ 0 h 1238010"/>
            <a:gd name="connsiteX2" fmla="*/ 770949 w 770949"/>
            <a:gd name="connsiteY2" fmla="*/ 358687 h 1238010"/>
            <a:gd name="connsiteX3" fmla="*/ 405037 w 770949"/>
            <a:gd name="connsiteY3" fmla="*/ 717374 h 1238010"/>
            <a:gd name="connsiteX4" fmla="*/ 51606 w 770949"/>
            <a:gd name="connsiteY4" fmla="*/ 1232338 h 1238010"/>
            <a:gd name="connsiteX5" fmla="*/ 39125 w 770949"/>
            <a:gd name="connsiteY5" fmla="*/ 358687 h 1238010"/>
            <a:gd name="connsiteX0" fmla="*/ 39125 w 825682"/>
            <a:gd name="connsiteY0" fmla="*/ 358687 h 1298964"/>
            <a:gd name="connsiteX1" fmla="*/ 405037 w 825682"/>
            <a:gd name="connsiteY1" fmla="*/ 0 h 1298964"/>
            <a:gd name="connsiteX2" fmla="*/ 770949 w 825682"/>
            <a:gd name="connsiteY2" fmla="*/ 358687 h 1298964"/>
            <a:gd name="connsiteX3" fmla="*/ 772899 w 825682"/>
            <a:gd name="connsiteY3" fmla="*/ 1210046 h 1298964"/>
            <a:gd name="connsiteX4" fmla="*/ 51606 w 825682"/>
            <a:gd name="connsiteY4" fmla="*/ 1232338 h 1298964"/>
            <a:gd name="connsiteX5" fmla="*/ 39125 w 825682"/>
            <a:gd name="connsiteY5" fmla="*/ 358687 h 1298964"/>
            <a:gd name="connsiteX0" fmla="*/ 39125 w 807343"/>
            <a:gd name="connsiteY0" fmla="*/ 358687 h 1321182"/>
            <a:gd name="connsiteX1" fmla="*/ 405037 w 807343"/>
            <a:gd name="connsiteY1" fmla="*/ 0 h 1321182"/>
            <a:gd name="connsiteX2" fmla="*/ 770949 w 807343"/>
            <a:gd name="connsiteY2" fmla="*/ 358687 h 1321182"/>
            <a:gd name="connsiteX3" fmla="*/ 747080 w 807343"/>
            <a:gd name="connsiteY3" fmla="*/ 1245609 h 1321182"/>
            <a:gd name="connsiteX4" fmla="*/ 51606 w 807343"/>
            <a:gd name="connsiteY4" fmla="*/ 1232338 h 1321182"/>
            <a:gd name="connsiteX5" fmla="*/ 39125 w 807343"/>
            <a:gd name="connsiteY5" fmla="*/ 358687 h 1321182"/>
            <a:gd name="connsiteX0" fmla="*/ 39125 w 817588"/>
            <a:gd name="connsiteY0" fmla="*/ 358687 h 1318803"/>
            <a:gd name="connsiteX1" fmla="*/ 405037 w 817588"/>
            <a:gd name="connsiteY1" fmla="*/ 0 h 1318803"/>
            <a:gd name="connsiteX2" fmla="*/ 770949 w 817588"/>
            <a:gd name="connsiteY2" fmla="*/ 358687 h 1318803"/>
            <a:gd name="connsiteX3" fmla="*/ 761834 w 817588"/>
            <a:gd name="connsiteY3" fmla="*/ 1242052 h 1318803"/>
            <a:gd name="connsiteX4" fmla="*/ 51606 w 817588"/>
            <a:gd name="connsiteY4" fmla="*/ 1232338 h 1318803"/>
            <a:gd name="connsiteX5" fmla="*/ 39125 w 817588"/>
            <a:gd name="connsiteY5" fmla="*/ 358687 h 1318803"/>
            <a:gd name="connsiteX0" fmla="*/ 49183 w 829009"/>
            <a:gd name="connsiteY0" fmla="*/ 358687 h 1321768"/>
            <a:gd name="connsiteX1" fmla="*/ 415095 w 829009"/>
            <a:gd name="connsiteY1" fmla="*/ 0 h 1321768"/>
            <a:gd name="connsiteX2" fmla="*/ 781007 w 829009"/>
            <a:gd name="connsiteY2" fmla="*/ 358687 h 1321768"/>
            <a:gd name="connsiteX3" fmla="*/ 771892 w 829009"/>
            <a:gd name="connsiteY3" fmla="*/ 1242052 h 1321768"/>
            <a:gd name="connsiteX4" fmla="*/ 43221 w 829009"/>
            <a:gd name="connsiteY4" fmla="*/ 1239451 h 1321768"/>
            <a:gd name="connsiteX5" fmla="*/ 49183 w 829009"/>
            <a:gd name="connsiteY5" fmla="*/ 358687 h 1321768"/>
            <a:gd name="connsiteX0" fmla="*/ 49183 w 829010"/>
            <a:gd name="connsiteY0" fmla="*/ 358687 h 1242052"/>
            <a:gd name="connsiteX1" fmla="*/ 415095 w 829010"/>
            <a:gd name="connsiteY1" fmla="*/ 0 h 1242052"/>
            <a:gd name="connsiteX2" fmla="*/ 781007 w 829010"/>
            <a:gd name="connsiteY2" fmla="*/ 358687 h 1242052"/>
            <a:gd name="connsiteX3" fmla="*/ 771892 w 829010"/>
            <a:gd name="connsiteY3" fmla="*/ 1242052 h 1242052"/>
            <a:gd name="connsiteX4" fmla="*/ 43221 w 829010"/>
            <a:gd name="connsiteY4" fmla="*/ 1239451 h 1242052"/>
            <a:gd name="connsiteX5" fmla="*/ 49183 w 829010"/>
            <a:gd name="connsiteY5" fmla="*/ 358687 h 1242052"/>
            <a:gd name="connsiteX0" fmla="*/ 49183 w 790971"/>
            <a:gd name="connsiteY0" fmla="*/ 358687 h 1281302"/>
            <a:gd name="connsiteX1" fmla="*/ 415095 w 790971"/>
            <a:gd name="connsiteY1" fmla="*/ 0 h 1281302"/>
            <a:gd name="connsiteX2" fmla="*/ 781007 w 790971"/>
            <a:gd name="connsiteY2" fmla="*/ 358687 h 1281302"/>
            <a:gd name="connsiteX3" fmla="*/ 543786 w 790971"/>
            <a:gd name="connsiteY3" fmla="*/ 703146 h 1281302"/>
            <a:gd name="connsiteX4" fmla="*/ 771892 w 790971"/>
            <a:gd name="connsiteY4" fmla="*/ 1242052 h 1281302"/>
            <a:gd name="connsiteX5" fmla="*/ 43221 w 790971"/>
            <a:gd name="connsiteY5" fmla="*/ 1239451 h 1281302"/>
            <a:gd name="connsiteX6" fmla="*/ 49183 w 790971"/>
            <a:gd name="connsiteY6" fmla="*/ 358687 h 1281302"/>
            <a:gd name="connsiteX0" fmla="*/ 32886 w 774674"/>
            <a:gd name="connsiteY0" fmla="*/ 358687 h 1314013"/>
            <a:gd name="connsiteX1" fmla="*/ 398798 w 774674"/>
            <a:gd name="connsiteY1" fmla="*/ 0 h 1314013"/>
            <a:gd name="connsiteX2" fmla="*/ 764710 w 774674"/>
            <a:gd name="connsiteY2" fmla="*/ 358687 h 1314013"/>
            <a:gd name="connsiteX3" fmla="*/ 527489 w 774674"/>
            <a:gd name="connsiteY3" fmla="*/ 703146 h 1314013"/>
            <a:gd name="connsiteX4" fmla="*/ 755595 w 774674"/>
            <a:gd name="connsiteY4" fmla="*/ 1242052 h 1314013"/>
            <a:gd name="connsiteX5" fmla="*/ 26924 w 774674"/>
            <a:gd name="connsiteY5" fmla="*/ 1239451 h 1314013"/>
            <a:gd name="connsiteX6" fmla="*/ 261920 w 774674"/>
            <a:gd name="connsiteY6" fmla="*/ 699591 h 1314013"/>
            <a:gd name="connsiteX7" fmla="*/ 32886 w 774674"/>
            <a:gd name="connsiteY7" fmla="*/ 358687 h 1314013"/>
            <a:gd name="connsiteX0" fmla="*/ 33568 w 775356"/>
            <a:gd name="connsiteY0" fmla="*/ 358687 h 1314013"/>
            <a:gd name="connsiteX1" fmla="*/ 399480 w 775356"/>
            <a:gd name="connsiteY1" fmla="*/ 0 h 1314013"/>
            <a:gd name="connsiteX2" fmla="*/ 765392 w 775356"/>
            <a:gd name="connsiteY2" fmla="*/ 358687 h 1314013"/>
            <a:gd name="connsiteX3" fmla="*/ 528171 w 775356"/>
            <a:gd name="connsiteY3" fmla="*/ 703146 h 1314013"/>
            <a:gd name="connsiteX4" fmla="*/ 756277 w 775356"/>
            <a:gd name="connsiteY4" fmla="*/ 1242052 h 1314013"/>
            <a:gd name="connsiteX5" fmla="*/ 27606 w 775356"/>
            <a:gd name="connsiteY5" fmla="*/ 1239451 h 1314013"/>
            <a:gd name="connsiteX6" fmla="*/ 251537 w 775356"/>
            <a:gd name="connsiteY6" fmla="*/ 699591 h 1314013"/>
            <a:gd name="connsiteX7" fmla="*/ 33568 w 775356"/>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242052"/>
            <a:gd name="connsiteX1" fmla="*/ 371874 w 747750"/>
            <a:gd name="connsiteY1" fmla="*/ 0 h 1242052"/>
            <a:gd name="connsiteX2" fmla="*/ 737786 w 747750"/>
            <a:gd name="connsiteY2" fmla="*/ 358687 h 1242052"/>
            <a:gd name="connsiteX3" fmla="*/ 500565 w 747750"/>
            <a:gd name="connsiteY3" fmla="*/ 703146 h 1242052"/>
            <a:gd name="connsiteX4" fmla="*/ 728671 w 747750"/>
            <a:gd name="connsiteY4" fmla="*/ 1242052 h 1242052"/>
            <a:gd name="connsiteX5" fmla="*/ 0 w 747750"/>
            <a:gd name="connsiteY5" fmla="*/ 1239451 h 1242052"/>
            <a:gd name="connsiteX6" fmla="*/ 223931 w 747750"/>
            <a:gd name="connsiteY6" fmla="*/ 699591 h 1242052"/>
            <a:gd name="connsiteX7" fmla="*/ 5962 w 747750"/>
            <a:gd name="connsiteY7" fmla="*/ 358687 h 1242052"/>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3931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46062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7619 w 747750"/>
            <a:gd name="connsiteY6" fmla="*/ 710260 h 1239451"/>
            <a:gd name="connsiteX7" fmla="*/ 5962 w 747750"/>
            <a:gd name="connsiteY7" fmla="*/ 358687 h 1239451"/>
            <a:gd name="connsiteX0" fmla="*/ 1650 w 743438"/>
            <a:gd name="connsiteY0" fmla="*/ 358687 h 1278400"/>
            <a:gd name="connsiteX1" fmla="*/ 367562 w 743438"/>
            <a:gd name="connsiteY1" fmla="*/ 0 h 1278400"/>
            <a:gd name="connsiteX2" fmla="*/ 733474 w 743438"/>
            <a:gd name="connsiteY2" fmla="*/ 358687 h 1278400"/>
            <a:gd name="connsiteX3" fmla="*/ 496253 w 743438"/>
            <a:gd name="connsiteY3" fmla="*/ 703146 h 1278400"/>
            <a:gd name="connsiteX4" fmla="*/ 724359 w 743438"/>
            <a:gd name="connsiteY4" fmla="*/ 1238496 h 1278400"/>
            <a:gd name="connsiteX5" fmla="*/ 6753 w 743438"/>
            <a:gd name="connsiteY5" fmla="*/ 1239451 h 1278400"/>
            <a:gd name="connsiteX6" fmla="*/ 223307 w 743438"/>
            <a:gd name="connsiteY6" fmla="*/ 710260 h 1278400"/>
            <a:gd name="connsiteX7" fmla="*/ 1650 w 743438"/>
            <a:gd name="connsiteY7" fmla="*/ 358687 h 1278400"/>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272 w 732096"/>
            <a:gd name="connsiteY0" fmla="*/ 358687 h 1239451"/>
            <a:gd name="connsiteX1" fmla="*/ 366184 w 732096"/>
            <a:gd name="connsiteY1" fmla="*/ 0 h 1239451"/>
            <a:gd name="connsiteX2" fmla="*/ 732096 w 732096"/>
            <a:gd name="connsiteY2" fmla="*/ 358687 h 1239451"/>
            <a:gd name="connsiteX3" fmla="*/ 494875 w 732096"/>
            <a:gd name="connsiteY3" fmla="*/ 703146 h 1239451"/>
            <a:gd name="connsiteX4" fmla="*/ 722981 w 732096"/>
            <a:gd name="connsiteY4" fmla="*/ 1238496 h 1239451"/>
            <a:gd name="connsiteX5" fmla="*/ 5375 w 732096"/>
            <a:gd name="connsiteY5" fmla="*/ 1239451 h 1239451"/>
            <a:gd name="connsiteX6" fmla="*/ 221929 w 732096"/>
            <a:gd name="connsiteY6" fmla="*/ 710260 h 1239451"/>
            <a:gd name="connsiteX7" fmla="*/ 272 w 732096"/>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297 w 733121"/>
            <a:gd name="connsiteY0" fmla="*/ 358687 h 1239451"/>
            <a:gd name="connsiteX1" fmla="*/ 367209 w 733121"/>
            <a:gd name="connsiteY1" fmla="*/ 0 h 1239451"/>
            <a:gd name="connsiteX2" fmla="*/ 733121 w 733121"/>
            <a:gd name="connsiteY2" fmla="*/ 358687 h 1239451"/>
            <a:gd name="connsiteX3" fmla="*/ 495900 w 733121"/>
            <a:gd name="connsiteY3" fmla="*/ 703146 h 1239451"/>
            <a:gd name="connsiteX4" fmla="*/ 724006 w 733121"/>
            <a:gd name="connsiteY4" fmla="*/ 1238496 h 1239451"/>
            <a:gd name="connsiteX5" fmla="*/ 6400 w 733121"/>
            <a:gd name="connsiteY5" fmla="*/ 1239451 h 1239451"/>
            <a:gd name="connsiteX6" fmla="*/ 230332 w 733121"/>
            <a:gd name="connsiteY6" fmla="*/ 692478 h 1239451"/>
            <a:gd name="connsiteX7" fmla="*/ 1297 w 733121"/>
            <a:gd name="connsiteY7" fmla="*/ 358687 h 1239451"/>
            <a:gd name="connsiteX0" fmla="*/ 2435 w 734259"/>
            <a:gd name="connsiteY0" fmla="*/ 358687 h 1239451"/>
            <a:gd name="connsiteX1" fmla="*/ 368347 w 734259"/>
            <a:gd name="connsiteY1" fmla="*/ 0 h 1239451"/>
            <a:gd name="connsiteX2" fmla="*/ 734259 w 734259"/>
            <a:gd name="connsiteY2" fmla="*/ 358687 h 1239451"/>
            <a:gd name="connsiteX3" fmla="*/ 497038 w 734259"/>
            <a:gd name="connsiteY3" fmla="*/ 703146 h 1239451"/>
            <a:gd name="connsiteX4" fmla="*/ 725144 w 734259"/>
            <a:gd name="connsiteY4" fmla="*/ 1238496 h 1239451"/>
            <a:gd name="connsiteX5" fmla="*/ 7538 w 734259"/>
            <a:gd name="connsiteY5" fmla="*/ 1239451 h 1239451"/>
            <a:gd name="connsiteX6" fmla="*/ 231470 w 734259"/>
            <a:gd name="connsiteY6" fmla="*/ 692478 h 1239451"/>
            <a:gd name="connsiteX7" fmla="*/ 2435 w 734259"/>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112 w 731936"/>
            <a:gd name="connsiteY0" fmla="*/ 358687 h 1239451"/>
            <a:gd name="connsiteX1" fmla="*/ 366024 w 731936"/>
            <a:gd name="connsiteY1" fmla="*/ 0 h 1239451"/>
            <a:gd name="connsiteX2" fmla="*/ 731936 w 731936"/>
            <a:gd name="connsiteY2" fmla="*/ 358687 h 1239451"/>
            <a:gd name="connsiteX3" fmla="*/ 494715 w 731936"/>
            <a:gd name="connsiteY3" fmla="*/ 703146 h 1239451"/>
            <a:gd name="connsiteX4" fmla="*/ 722821 w 731936"/>
            <a:gd name="connsiteY4" fmla="*/ 1238496 h 1239451"/>
            <a:gd name="connsiteX5" fmla="*/ 5215 w 731936"/>
            <a:gd name="connsiteY5" fmla="*/ 1239451 h 1239451"/>
            <a:gd name="connsiteX6" fmla="*/ 229147 w 731936"/>
            <a:gd name="connsiteY6" fmla="*/ 692478 h 1239451"/>
            <a:gd name="connsiteX7" fmla="*/ 112 w 731936"/>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32014" h="1239451">
              <a:moveTo>
                <a:pt x="190" y="358687"/>
              </a:moveTo>
              <a:cubicBezTo>
                <a:pt x="-6505" y="143697"/>
                <a:pt x="164014" y="0"/>
                <a:pt x="366102" y="0"/>
              </a:cubicBezTo>
              <a:cubicBezTo>
                <a:pt x="568190" y="0"/>
                <a:pt x="730239" y="153775"/>
                <a:pt x="732014" y="358687"/>
              </a:cubicBezTo>
              <a:cubicBezTo>
                <a:pt x="730102" y="613389"/>
                <a:pt x="544262" y="666165"/>
                <a:pt x="494793" y="703146"/>
              </a:cubicBezTo>
              <a:lnTo>
                <a:pt x="722899" y="1238496"/>
              </a:lnTo>
              <a:lnTo>
                <a:pt x="5293" y="1239451"/>
              </a:lnTo>
              <a:lnTo>
                <a:pt x="229225" y="692478"/>
              </a:lnTo>
              <a:cubicBezTo>
                <a:pt x="123253" y="623924"/>
                <a:pt x="6885" y="573677"/>
                <a:pt x="190" y="358687"/>
              </a:cubicBezTo>
              <a:close/>
            </a:path>
          </a:pathLst>
        </a:custGeom>
        <a:noFill/>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117670</xdr:colOff>
      <xdr:row>16</xdr:row>
      <xdr:rowOff>57613</xdr:rowOff>
    </xdr:from>
    <xdr:to>
      <xdr:col>20</xdr:col>
      <xdr:colOff>116722</xdr:colOff>
      <xdr:row>19</xdr:row>
      <xdr:rowOff>158271</xdr:rowOff>
    </xdr:to>
    <xdr:sp macro="" textlink="">
      <xdr:nvSpPr>
        <xdr:cNvPr id="23" name="楕円 3"/>
        <xdr:cNvSpPr/>
      </xdr:nvSpPr>
      <xdr:spPr>
        <a:xfrm>
          <a:off x="2668713" y="1970896"/>
          <a:ext cx="363487" cy="622462"/>
        </a:xfrm>
        <a:custGeom>
          <a:avLst/>
          <a:gdLst>
            <a:gd name="connsiteX0" fmla="*/ 0 w 731824"/>
            <a:gd name="connsiteY0" fmla="*/ 358687 h 717373"/>
            <a:gd name="connsiteX1" fmla="*/ 365912 w 731824"/>
            <a:gd name="connsiteY1" fmla="*/ 0 h 717373"/>
            <a:gd name="connsiteX2" fmla="*/ 731824 w 731824"/>
            <a:gd name="connsiteY2" fmla="*/ 358687 h 717373"/>
            <a:gd name="connsiteX3" fmla="*/ 365912 w 731824"/>
            <a:gd name="connsiteY3" fmla="*/ 717374 h 717373"/>
            <a:gd name="connsiteX4" fmla="*/ 0 w 731824"/>
            <a:gd name="connsiteY4" fmla="*/ 358687 h 717373"/>
            <a:gd name="connsiteX0" fmla="*/ 0 w 731824"/>
            <a:gd name="connsiteY0" fmla="*/ 358687 h 760010"/>
            <a:gd name="connsiteX1" fmla="*/ 365912 w 731824"/>
            <a:gd name="connsiteY1" fmla="*/ 0 h 760010"/>
            <a:gd name="connsiteX2" fmla="*/ 731824 w 731824"/>
            <a:gd name="connsiteY2" fmla="*/ 358687 h 760010"/>
            <a:gd name="connsiteX3" fmla="*/ 365912 w 731824"/>
            <a:gd name="connsiteY3" fmla="*/ 717374 h 760010"/>
            <a:gd name="connsiteX4" fmla="*/ 367205 w 731824"/>
            <a:gd name="connsiteY4" fmla="*/ 713390 h 760010"/>
            <a:gd name="connsiteX5" fmla="*/ 0 w 731824"/>
            <a:gd name="connsiteY5" fmla="*/ 358687 h 760010"/>
            <a:gd name="connsiteX0" fmla="*/ 39125 w 770949"/>
            <a:gd name="connsiteY0" fmla="*/ 358687 h 1238010"/>
            <a:gd name="connsiteX1" fmla="*/ 405037 w 770949"/>
            <a:gd name="connsiteY1" fmla="*/ 0 h 1238010"/>
            <a:gd name="connsiteX2" fmla="*/ 770949 w 770949"/>
            <a:gd name="connsiteY2" fmla="*/ 358687 h 1238010"/>
            <a:gd name="connsiteX3" fmla="*/ 405037 w 770949"/>
            <a:gd name="connsiteY3" fmla="*/ 717374 h 1238010"/>
            <a:gd name="connsiteX4" fmla="*/ 51606 w 770949"/>
            <a:gd name="connsiteY4" fmla="*/ 1232338 h 1238010"/>
            <a:gd name="connsiteX5" fmla="*/ 39125 w 770949"/>
            <a:gd name="connsiteY5" fmla="*/ 358687 h 1238010"/>
            <a:gd name="connsiteX0" fmla="*/ 39125 w 825682"/>
            <a:gd name="connsiteY0" fmla="*/ 358687 h 1298964"/>
            <a:gd name="connsiteX1" fmla="*/ 405037 w 825682"/>
            <a:gd name="connsiteY1" fmla="*/ 0 h 1298964"/>
            <a:gd name="connsiteX2" fmla="*/ 770949 w 825682"/>
            <a:gd name="connsiteY2" fmla="*/ 358687 h 1298964"/>
            <a:gd name="connsiteX3" fmla="*/ 772899 w 825682"/>
            <a:gd name="connsiteY3" fmla="*/ 1210046 h 1298964"/>
            <a:gd name="connsiteX4" fmla="*/ 51606 w 825682"/>
            <a:gd name="connsiteY4" fmla="*/ 1232338 h 1298964"/>
            <a:gd name="connsiteX5" fmla="*/ 39125 w 825682"/>
            <a:gd name="connsiteY5" fmla="*/ 358687 h 1298964"/>
            <a:gd name="connsiteX0" fmla="*/ 39125 w 807343"/>
            <a:gd name="connsiteY0" fmla="*/ 358687 h 1321182"/>
            <a:gd name="connsiteX1" fmla="*/ 405037 w 807343"/>
            <a:gd name="connsiteY1" fmla="*/ 0 h 1321182"/>
            <a:gd name="connsiteX2" fmla="*/ 770949 w 807343"/>
            <a:gd name="connsiteY2" fmla="*/ 358687 h 1321182"/>
            <a:gd name="connsiteX3" fmla="*/ 747080 w 807343"/>
            <a:gd name="connsiteY3" fmla="*/ 1245609 h 1321182"/>
            <a:gd name="connsiteX4" fmla="*/ 51606 w 807343"/>
            <a:gd name="connsiteY4" fmla="*/ 1232338 h 1321182"/>
            <a:gd name="connsiteX5" fmla="*/ 39125 w 807343"/>
            <a:gd name="connsiteY5" fmla="*/ 358687 h 1321182"/>
            <a:gd name="connsiteX0" fmla="*/ 39125 w 817588"/>
            <a:gd name="connsiteY0" fmla="*/ 358687 h 1318803"/>
            <a:gd name="connsiteX1" fmla="*/ 405037 w 817588"/>
            <a:gd name="connsiteY1" fmla="*/ 0 h 1318803"/>
            <a:gd name="connsiteX2" fmla="*/ 770949 w 817588"/>
            <a:gd name="connsiteY2" fmla="*/ 358687 h 1318803"/>
            <a:gd name="connsiteX3" fmla="*/ 761834 w 817588"/>
            <a:gd name="connsiteY3" fmla="*/ 1242052 h 1318803"/>
            <a:gd name="connsiteX4" fmla="*/ 51606 w 817588"/>
            <a:gd name="connsiteY4" fmla="*/ 1232338 h 1318803"/>
            <a:gd name="connsiteX5" fmla="*/ 39125 w 817588"/>
            <a:gd name="connsiteY5" fmla="*/ 358687 h 1318803"/>
            <a:gd name="connsiteX0" fmla="*/ 49183 w 829009"/>
            <a:gd name="connsiteY0" fmla="*/ 358687 h 1321768"/>
            <a:gd name="connsiteX1" fmla="*/ 415095 w 829009"/>
            <a:gd name="connsiteY1" fmla="*/ 0 h 1321768"/>
            <a:gd name="connsiteX2" fmla="*/ 781007 w 829009"/>
            <a:gd name="connsiteY2" fmla="*/ 358687 h 1321768"/>
            <a:gd name="connsiteX3" fmla="*/ 771892 w 829009"/>
            <a:gd name="connsiteY3" fmla="*/ 1242052 h 1321768"/>
            <a:gd name="connsiteX4" fmla="*/ 43221 w 829009"/>
            <a:gd name="connsiteY4" fmla="*/ 1239451 h 1321768"/>
            <a:gd name="connsiteX5" fmla="*/ 49183 w 829009"/>
            <a:gd name="connsiteY5" fmla="*/ 358687 h 1321768"/>
            <a:gd name="connsiteX0" fmla="*/ 49183 w 829010"/>
            <a:gd name="connsiteY0" fmla="*/ 358687 h 1242052"/>
            <a:gd name="connsiteX1" fmla="*/ 415095 w 829010"/>
            <a:gd name="connsiteY1" fmla="*/ 0 h 1242052"/>
            <a:gd name="connsiteX2" fmla="*/ 781007 w 829010"/>
            <a:gd name="connsiteY2" fmla="*/ 358687 h 1242052"/>
            <a:gd name="connsiteX3" fmla="*/ 771892 w 829010"/>
            <a:gd name="connsiteY3" fmla="*/ 1242052 h 1242052"/>
            <a:gd name="connsiteX4" fmla="*/ 43221 w 829010"/>
            <a:gd name="connsiteY4" fmla="*/ 1239451 h 1242052"/>
            <a:gd name="connsiteX5" fmla="*/ 49183 w 829010"/>
            <a:gd name="connsiteY5" fmla="*/ 358687 h 1242052"/>
            <a:gd name="connsiteX0" fmla="*/ 49183 w 790971"/>
            <a:gd name="connsiteY0" fmla="*/ 358687 h 1281302"/>
            <a:gd name="connsiteX1" fmla="*/ 415095 w 790971"/>
            <a:gd name="connsiteY1" fmla="*/ 0 h 1281302"/>
            <a:gd name="connsiteX2" fmla="*/ 781007 w 790971"/>
            <a:gd name="connsiteY2" fmla="*/ 358687 h 1281302"/>
            <a:gd name="connsiteX3" fmla="*/ 543786 w 790971"/>
            <a:gd name="connsiteY3" fmla="*/ 703146 h 1281302"/>
            <a:gd name="connsiteX4" fmla="*/ 771892 w 790971"/>
            <a:gd name="connsiteY4" fmla="*/ 1242052 h 1281302"/>
            <a:gd name="connsiteX5" fmla="*/ 43221 w 790971"/>
            <a:gd name="connsiteY5" fmla="*/ 1239451 h 1281302"/>
            <a:gd name="connsiteX6" fmla="*/ 49183 w 790971"/>
            <a:gd name="connsiteY6" fmla="*/ 358687 h 1281302"/>
            <a:gd name="connsiteX0" fmla="*/ 32886 w 774674"/>
            <a:gd name="connsiteY0" fmla="*/ 358687 h 1314013"/>
            <a:gd name="connsiteX1" fmla="*/ 398798 w 774674"/>
            <a:gd name="connsiteY1" fmla="*/ 0 h 1314013"/>
            <a:gd name="connsiteX2" fmla="*/ 764710 w 774674"/>
            <a:gd name="connsiteY2" fmla="*/ 358687 h 1314013"/>
            <a:gd name="connsiteX3" fmla="*/ 527489 w 774674"/>
            <a:gd name="connsiteY3" fmla="*/ 703146 h 1314013"/>
            <a:gd name="connsiteX4" fmla="*/ 755595 w 774674"/>
            <a:gd name="connsiteY4" fmla="*/ 1242052 h 1314013"/>
            <a:gd name="connsiteX5" fmla="*/ 26924 w 774674"/>
            <a:gd name="connsiteY5" fmla="*/ 1239451 h 1314013"/>
            <a:gd name="connsiteX6" fmla="*/ 261920 w 774674"/>
            <a:gd name="connsiteY6" fmla="*/ 699591 h 1314013"/>
            <a:gd name="connsiteX7" fmla="*/ 32886 w 774674"/>
            <a:gd name="connsiteY7" fmla="*/ 358687 h 1314013"/>
            <a:gd name="connsiteX0" fmla="*/ 33568 w 775356"/>
            <a:gd name="connsiteY0" fmla="*/ 358687 h 1314013"/>
            <a:gd name="connsiteX1" fmla="*/ 399480 w 775356"/>
            <a:gd name="connsiteY1" fmla="*/ 0 h 1314013"/>
            <a:gd name="connsiteX2" fmla="*/ 765392 w 775356"/>
            <a:gd name="connsiteY2" fmla="*/ 358687 h 1314013"/>
            <a:gd name="connsiteX3" fmla="*/ 528171 w 775356"/>
            <a:gd name="connsiteY3" fmla="*/ 703146 h 1314013"/>
            <a:gd name="connsiteX4" fmla="*/ 756277 w 775356"/>
            <a:gd name="connsiteY4" fmla="*/ 1242052 h 1314013"/>
            <a:gd name="connsiteX5" fmla="*/ 27606 w 775356"/>
            <a:gd name="connsiteY5" fmla="*/ 1239451 h 1314013"/>
            <a:gd name="connsiteX6" fmla="*/ 251537 w 775356"/>
            <a:gd name="connsiteY6" fmla="*/ 699591 h 1314013"/>
            <a:gd name="connsiteX7" fmla="*/ 33568 w 775356"/>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242052"/>
            <a:gd name="connsiteX1" fmla="*/ 371874 w 747750"/>
            <a:gd name="connsiteY1" fmla="*/ 0 h 1242052"/>
            <a:gd name="connsiteX2" fmla="*/ 737786 w 747750"/>
            <a:gd name="connsiteY2" fmla="*/ 358687 h 1242052"/>
            <a:gd name="connsiteX3" fmla="*/ 500565 w 747750"/>
            <a:gd name="connsiteY3" fmla="*/ 703146 h 1242052"/>
            <a:gd name="connsiteX4" fmla="*/ 728671 w 747750"/>
            <a:gd name="connsiteY4" fmla="*/ 1242052 h 1242052"/>
            <a:gd name="connsiteX5" fmla="*/ 0 w 747750"/>
            <a:gd name="connsiteY5" fmla="*/ 1239451 h 1242052"/>
            <a:gd name="connsiteX6" fmla="*/ 223931 w 747750"/>
            <a:gd name="connsiteY6" fmla="*/ 699591 h 1242052"/>
            <a:gd name="connsiteX7" fmla="*/ 5962 w 747750"/>
            <a:gd name="connsiteY7" fmla="*/ 358687 h 1242052"/>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3931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46062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7619 w 747750"/>
            <a:gd name="connsiteY6" fmla="*/ 710260 h 1239451"/>
            <a:gd name="connsiteX7" fmla="*/ 5962 w 747750"/>
            <a:gd name="connsiteY7" fmla="*/ 358687 h 1239451"/>
            <a:gd name="connsiteX0" fmla="*/ 1650 w 743438"/>
            <a:gd name="connsiteY0" fmla="*/ 358687 h 1278400"/>
            <a:gd name="connsiteX1" fmla="*/ 367562 w 743438"/>
            <a:gd name="connsiteY1" fmla="*/ 0 h 1278400"/>
            <a:gd name="connsiteX2" fmla="*/ 733474 w 743438"/>
            <a:gd name="connsiteY2" fmla="*/ 358687 h 1278400"/>
            <a:gd name="connsiteX3" fmla="*/ 496253 w 743438"/>
            <a:gd name="connsiteY3" fmla="*/ 703146 h 1278400"/>
            <a:gd name="connsiteX4" fmla="*/ 724359 w 743438"/>
            <a:gd name="connsiteY4" fmla="*/ 1238496 h 1278400"/>
            <a:gd name="connsiteX5" fmla="*/ 6753 w 743438"/>
            <a:gd name="connsiteY5" fmla="*/ 1239451 h 1278400"/>
            <a:gd name="connsiteX6" fmla="*/ 223307 w 743438"/>
            <a:gd name="connsiteY6" fmla="*/ 710260 h 1278400"/>
            <a:gd name="connsiteX7" fmla="*/ 1650 w 743438"/>
            <a:gd name="connsiteY7" fmla="*/ 358687 h 1278400"/>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272 w 732096"/>
            <a:gd name="connsiteY0" fmla="*/ 358687 h 1239451"/>
            <a:gd name="connsiteX1" fmla="*/ 366184 w 732096"/>
            <a:gd name="connsiteY1" fmla="*/ 0 h 1239451"/>
            <a:gd name="connsiteX2" fmla="*/ 732096 w 732096"/>
            <a:gd name="connsiteY2" fmla="*/ 358687 h 1239451"/>
            <a:gd name="connsiteX3" fmla="*/ 494875 w 732096"/>
            <a:gd name="connsiteY3" fmla="*/ 703146 h 1239451"/>
            <a:gd name="connsiteX4" fmla="*/ 722981 w 732096"/>
            <a:gd name="connsiteY4" fmla="*/ 1238496 h 1239451"/>
            <a:gd name="connsiteX5" fmla="*/ 5375 w 732096"/>
            <a:gd name="connsiteY5" fmla="*/ 1239451 h 1239451"/>
            <a:gd name="connsiteX6" fmla="*/ 221929 w 732096"/>
            <a:gd name="connsiteY6" fmla="*/ 710260 h 1239451"/>
            <a:gd name="connsiteX7" fmla="*/ 272 w 732096"/>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297 w 733121"/>
            <a:gd name="connsiteY0" fmla="*/ 358687 h 1239451"/>
            <a:gd name="connsiteX1" fmla="*/ 367209 w 733121"/>
            <a:gd name="connsiteY1" fmla="*/ 0 h 1239451"/>
            <a:gd name="connsiteX2" fmla="*/ 733121 w 733121"/>
            <a:gd name="connsiteY2" fmla="*/ 358687 h 1239451"/>
            <a:gd name="connsiteX3" fmla="*/ 495900 w 733121"/>
            <a:gd name="connsiteY3" fmla="*/ 703146 h 1239451"/>
            <a:gd name="connsiteX4" fmla="*/ 724006 w 733121"/>
            <a:gd name="connsiteY4" fmla="*/ 1238496 h 1239451"/>
            <a:gd name="connsiteX5" fmla="*/ 6400 w 733121"/>
            <a:gd name="connsiteY5" fmla="*/ 1239451 h 1239451"/>
            <a:gd name="connsiteX6" fmla="*/ 230332 w 733121"/>
            <a:gd name="connsiteY6" fmla="*/ 692478 h 1239451"/>
            <a:gd name="connsiteX7" fmla="*/ 1297 w 733121"/>
            <a:gd name="connsiteY7" fmla="*/ 358687 h 1239451"/>
            <a:gd name="connsiteX0" fmla="*/ 2435 w 734259"/>
            <a:gd name="connsiteY0" fmla="*/ 358687 h 1239451"/>
            <a:gd name="connsiteX1" fmla="*/ 368347 w 734259"/>
            <a:gd name="connsiteY1" fmla="*/ 0 h 1239451"/>
            <a:gd name="connsiteX2" fmla="*/ 734259 w 734259"/>
            <a:gd name="connsiteY2" fmla="*/ 358687 h 1239451"/>
            <a:gd name="connsiteX3" fmla="*/ 497038 w 734259"/>
            <a:gd name="connsiteY3" fmla="*/ 703146 h 1239451"/>
            <a:gd name="connsiteX4" fmla="*/ 725144 w 734259"/>
            <a:gd name="connsiteY4" fmla="*/ 1238496 h 1239451"/>
            <a:gd name="connsiteX5" fmla="*/ 7538 w 734259"/>
            <a:gd name="connsiteY5" fmla="*/ 1239451 h 1239451"/>
            <a:gd name="connsiteX6" fmla="*/ 231470 w 734259"/>
            <a:gd name="connsiteY6" fmla="*/ 692478 h 1239451"/>
            <a:gd name="connsiteX7" fmla="*/ 2435 w 734259"/>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112 w 731936"/>
            <a:gd name="connsiteY0" fmla="*/ 358687 h 1239451"/>
            <a:gd name="connsiteX1" fmla="*/ 366024 w 731936"/>
            <a:gd name="connsiteY1" fmla="*/ 0 h 1239451"/>
            <a:gd name="connsiteX2" fmla="*/ 731936 w 731936"/>
            <a:gd name="connsiteY2" fmla="*/ 358687 h 1239451"/>
            <a:gd name="connsiteX3" fmla="*/ 494715 w 731936"/>
            <a:gd name="connsiteY3" fmla="*/ 703146 h 1239451"/>
            <a:gd name="connsiteX4" fmla="*/ 722821 w 731936"/>
            <a:gd name="connsiteY4" fmla="*/ 1238496 h 1239451"/>
            <a:gd name="connsiteX5" fmla="*/ 5215 w 731936"/>
            <a:gd name="connsiteY5" fmla="*/ 1239451 h 1239451"/>
            <a:gd name="connsiteX6" fmla="*/ 229147 w 731936"/>
            <a:gd name="connsiteY6" fmla="*/ 692478 h 1239451"/>
            <a:gd name="connsiteX7" fmla="*/ 112 w 731936"/>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32014" h="1239451">
              <a:moveTo>
                <a:pt x="190" y="358687"/>
              </a:moveTo>
              <a:cubicBezTo>
                <a:pt x="-6505" y="143697"/>
                <a:pt x="164014" y="0"/>
                <a:pt x="366102" y="0"/>
              </a:cubicBezTo>
              <a:cubicBezTo>
                <a:pt x="568190" y="0"/>
                <a:pt x="730239" y="153775"/>
                <a:pt x="732014" y="358687"/>
              </a:cubicBezTo>
              <a:cubicBezTo>
                <a:pt x="730102" y="613389"/>
                <a:pt x="544262" y="666165"/>
                <a:pt x="494793" y="703146"/>
              </a:cubicBezTo>
              <a:lnTo>
                <a:pt x="722899" y="1238496"/>
              </a:lnTo>
              <a:lnTo>
                <a:pt x="5293" y="1239451"/>
              </a:lnTo>
              <a:lnTo>
                <a:pt x="229225" y="692478"/>
              </a:lnTo>
              <a:cubicBezTo>
                <a:pt x="123253" y="623924"/>
                <a:pt x="6885" y="573677"/>
                <a:pt x="190" y="358687"/>
              </a:cubicBezTo>
              <a:close/>
            </a:path>
          </a:pathLst>
        </a:cu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76257</xdr:colOff>
      <xdr:row>20</xdr:row>
      <xdr:rowOff>32764</xdr:rowOff>
    </xdr:from>
    <xdr:to>
      <xdr:col>25</xdr:col>
      <xdr:colOff>75309</xdr:colOff>
      <xdr:row>23</xdr:row>
      <xdr:rowOff>133422</xdr:rowOff>
    </xdr:to>
    <xdr:sp macro="" textlink="">
      <xdr:nvSpPr>
        <xdr:cNvPr id="25" name="楕円 3"/>
        <xdr:cNvSpPr/>
      </xdr:nvSpPr>
      <xdr:spPr>
        <a:xfrm>
          <a:off x="3538387" y="2641786"/>
          <a:ext cx="363487" cy="622462"/>
        </a:xfrm>
        <a:custGeom>
          <a:avLst/>
          <a:gdLst>
            <a:gd name="connsiteX0" fmla="*/ 0 w 731824"/>
            <a:gd name="connsiteY0" fmla="*/ 358687 h 717373"/>
            <a:gd name="connsiteX1" fmla="*/ 365912 w 731824"/>
            <a:gd name="connsiteY1" fmla="*/ 0 h 717373"/>
            <a:gd name="connsiteX2" fmla="*/ 731824 w 731824"/>
            <a:gd name="connsiteY2" fmla="*/ 358687 h 717373"/>
            <a:gd name="connsiteX3" fmla="*/ 365912 w 731824"/>
            <a:gd name="connsiteY3" fmla="*/ 717374 h 717373"/>
            <a:gd name="connsiteX4" fmla="*/ 0 w 731824"/>
            <a:gd name="connsiteY4" fmla="*/ 358687 h 717373"/>
            <a:gd name="connsiteX0" fmla="*/ 0 w 731824"/>
            <a:gd name="connsiteY0" fmla="*/ 358687 h 760010"/>
            <a:gd name="connsiteX1" fmla="*/ 365912 w 731824"/>
            <a:gd name="connsiteY1" fmla="*/ 0 h 760010"/>
            <a:gd name="connsiteX2" fmla="*/ 731824 w 731824"/>
            <a:gd name="connsiteY2" fmla="*/ 358687 h 760010"/>
            <a:gd name="connsiteX3" fmla="*/ 365912 w 731824"/>
            <a:gd name="connsiteY3" fmla="*/ 717374 h 760010"/>
            <a:gd name="connsiteX4" fmla="*/ 367205 w 731824"/>
            <a:gd name="connsiteY4" fmla="*/ 713390 h 760010"/>
            <a:gd name="connsiteX5" fmla="*/ 0 w 731824"/>
            <a:gd name="connsiteY5" fmla="*/ 358687 h 760010"/>
            <a:gd name="connsiteX0" fmla="*/ 39125 w 770949"/>
            <a:gd name="connsiteY0" fmla="*/ 358687 h 1238010"/>
            <a:gd name="connsiteX1" fmla="*/ 405037 w 770949"/>
            <a:gd name="connsiteY1" fmla="*/ 0 h 1238010"/>
            <a:gd name="connsiteX2" fmla="*/ 770949 w 770949"/>
            <a:gd name="connsiteY2" fmla="*/ 358687 h 1238010"/>
            <a:gd name="connsiteX3" fmla="*/ 405037 w 770949"/>
            <a:gd name="connsiteY3" fmla="*/ 717374 h 1238010"/>
            <a:gd name="connsiteX4" fmla="*/ 51606 w 770949"/>
            <a:gd name="connsiteY4" fmla="*/ 1232338 h 1238010"/>
            <a:gd name="connsiteX5" fmla="*/ 39125 w 770949"/>
            <a:gd name="connsiteY5" fmla="*/ 358687 h 1238010"/>
            <a:gd name="connsiteX0" fmla="*/ 39125 w 825682"/>
            <a:gd name="connsiteY0" fmla="*/ 358687 h 1298964"/>
            <a:gd name="connsiteX1" fmla="*/ 405037 w 825682"/>
            <a:gd name="connsiteY1" fmla="*/ 0 h 1298964"/>
            <a:gd name="connsiteX2" fmla="*/ 770949 w 825682"/>
            <a:gd name="connsiteY2" fmla="*/ 358687 h 1298964"/>
            <a:gd name="connsiteX3" fmla="*/ 772899 w 825682"/>
            <a:gd name="connsiteY3" fmla="*/ 1210046 h 1298964"/>
            <a:gd name="connsiteX4" fmla="*/ 51606 w 825682"/>
            <a:gd name="connsiteY4" fmla="*/ 1232338 h 1298964"/>
            <a:gd name="connsiteX5" fmla="*/ 39125 w 825682"/>
            <a:gd name="connsiteY5" fmla="*/ 358687 h 1298964"/>
            <a:gd name="connsiteX0" fmla="*/ 39125 w 807343"/>
            <a:gd name="connsiteY0" fmla="*/ 358687 h 1321182"/>
            <a:gd name="connsiteX1" fmla="*/ 405037 w 807343"/>
            <a:gd name="connsiteY1" fmla="*/ 0 h 1321182"/>
            <a:gd name="connsiteX2" fmla="*/ 770949 w 807343"/>
            <a:gd name="connsiteY2" fmla="*/ 358687 h 1321182"/>
            <a:gd name="connsiteX3" fmla="*/ 747080 w 807343"/>
            <a:gd name="connsiteY3" fmla="*/ 1245609 h 1321182"/>
            <a:gd name="connsiteX4" fmla="*/ 51606 w 807343"/>
            <a:gd name="connsiteY4" fmla="*/ 1232338 h 1321182"/>
            <a:gd name="connsiteX5" fmla="*/ 39125 w 807343"/>
            <a:gd name="connsiteY5" fmla="*/ 358687 h 1321182"/>
            <a:gd name="connsiteX0" fmla="*/ 39125 w 817588"/>
            <a:gd name="connsiteY0" fmla="*/ 358687 h 1318803"/>
            <a:gd name="connsiteX1" fmla="*/ 405037 w 817588"/>
            <a:gd name="connsiteY1" fmla="*/ 0 h 1318803"/>
            <a:gd name="connsiteX2" fmla="*/ 770949 w 817588"/>
            <a:gd name="connsiteY2" fmla="*/ 358687 h 1318803"/>
            <a:gd name="connsiteX3" fmla="*/ 761834 w 817588"/>
            <a:gd name="connsiteY3" fmla="*/ 1242052 h 1318803"/>
            <a:gd name="connsiteX4" fmla="*/ 51606 w 817588"/>
            <a:gd name="connsiteY4" fmla="*/ 1232338 h 1318803"/>
            <a:gd name="connsiteX5" fmla="*/ 39125 w 817588"/>
            <a:gd name="connsiteY5" fmla="*/ 358687 h 1318803"/>
            <a:gd name="connsiteX0" fmla="*/ 49183 w 829009"/>
            <a:gd name="connsiteY0" fmla="*/ 358687 h 1321768"/>
            <a:gd name="connsiteX1" fmla="*/ 415095 w 829009"/>
            <a:gd name="connsiteY1" fmla="*/ 0 h 1321768"/>
            <a:gd name="connsiteX2" fmla="*/ 781007 w 829009"/>
            <a:gd name="connsiteY2" fmla="*/ 358687 h 1321768"/>
            <a:gd name="connsiteX3" fmla="*/ 771892 w 829009"/>
            <a:gd name="connsiteY3" fmla="*/ 1242052 h 1321768"/>
            <a:gd name="connsiteX4" fmla="*/ 43221 w 829009"/>
            <a:gd name="connsiteY4" fmla="*/ 1239451 h 1321768"/>
            <a:gd name="connsiteX5" fmla="*/ 49183 w 829009"/>
            <a:gd name="connsiteY5" fmla="*/ 358687 h 1321768"/>
            <a:gd name="connsiteX0" fmla="*/ 49183 w 829010"/>
            <a:gd name="connsiteY0" fmla="*/ 358687 h 1242052"/>
            <a:gd name="connsiteX1" fmla="*/ 415095 w 829010"/>
            <a:gd name="connsiteY1" fmla="*/ 0 h 1242052"/>
            <a:gd name="connsiteX2" fmla="*/ 781007 w 829010"/>
            <a:gd name="connsiteY2" fmla="*/ 358687 h 1242052"/>
            <a:gd name="connsiteX3" fmla="*/ 771892 w 829010"/>
            <a:gd name="connsiteY3" fmla="*/ 1242052 h 1242052"/>
            <a:gd name="connsiteX4" fmla="*/ 43221 w 829010"/>
            <a:gd name="connsiteY4" fmla="*/ 1239451 h 1242052"/>
            <a:gd name="connsiteX5" fmla="*/ 49183 w 829010"/>
            <a:gd name="connsiteY5" fmla="*/ 358687 h 1242052"/>
            <a:gd name="connsiteX0" fmla="*/ 49183 w 790971"/>
            <a:gd name="connsiteY0" fmla="*/ 358687 h 1281302"/>
            <a:gd name="connsiteX1" fmla="*/ 415095 w 790971"/>
            <a:gd name="connsiteY1" fmla="*/ 0 h 1281302"/>
            <a:gd name="connsiteX2" fmla="*/ 781007 w 790971"/>
            <a:gd name="connsiteY2" fmla="*/ 358687 h 1281302"/>
            <a:gd name="connsiteX3" fmla="*/ 543786 w 790971"/>
            <a:gd name="connsiteY3" fmla="*/ 703146 h 1281302"/>
            <a:gd name="connsiteX4" fmla="*/ 771892 w 790971"/>
            <a:gd name="connsiteY4" fmla="*/ 1242052 h 1281302"/>
            <a:gd name="connsiteX5" fmla="*/ 43221 w 790971"/>
            <a:gd name="connsiteY5" fmla="*/ 1239451 h 1281302"/>
            <a:gd name="connsiteX6" fmla="*/ 49183 w 790971"/>
            <a:gd name="connsiteY6" fmla="*/ 358687 h 1281302"/>
            <a:gd name="connsiteX0" fmla="*/ 32886 w 774674"/>
            <a:gd name="connsiteY0" fmla="*/ 358687 h 1314013"/>
            <a:gd name="connsiteX1" fmla="*/ 398798 w 774674"/>
            <a:gd name="connsiteY1" fmla="*/ 0 h 1314013"/>
            <a:gd name="connsiteX2" fmla="*/ 764710 w 774674"/>
            <a:gd name="connsiteY2" fmla="*/ 358687 h 1314013"/>
            <a:gd name="connsiteX3" fmla="*/ 527489 w 774674"/>
            <a:gd name="connsiteY3" fmla="*/ 703146 h 1314013"/>
            <a:gd name="connsiteX4" fmla="*/ 755595 w 774674"/>
            <a:gd name="connsiteY4" fmla="*/ 1242052 h 1314013"/>
            <a:gd name="connsiteX5" fmla="*/ 26924 w 774674"/>
            <a:gd name="connsiteY5" fmla="*/ 1239451 h 1314013"/>
            <a:gd name="connsiteX6" fmla="*/ 261920 w 774674"/>
            <a:gd name="connsiteY6" fmla="*/ 699591 h 1314013"/>
            <a:gd name="connsiteX7" fmla="*/ 32886 w 774674"/>
            <a:gd name="connsiteY7" fmla="*/ 358687 h 1314013"/>
            <a:gd name="connsiteX0" fmla="*/ 33568 w 775356"/>
            <a:gd name="connsiteY0" fmla="*/ 358687 h 1314013"/>
            <a:gd name="connsiteX1" fmla="*/ 399480 w 775356"/>
            <a:gd name="connsiteY1" fmla="*/ 0 h 1314013"/>
            <a:gd name="connsiteX2" fmla="*/ 765392 w 775356"/>
            <a:gd name="connsiteY2" fmla="*/ 358687 h 1314013"/>
            <a:gd name="connsiteX3" fmla="*/ 528171 w 775356"/>
            <a:gd name="connsiteY3" fmla="*/ 703146 h 1314013"/>
            <a:gd name="connsiteX4" fmla="*/ 756277 w 775356"/>
            <a:gd name="connsiteY4" fmla="*/ 1242052 h 1314013"/>
            <a:gd name="connsiteX5" fmla="*/ 27606 w 775356"/>
            <a:gd name="connsiteY5" fmla="*/ 1239451 h 1314013"/>
            <a:gd name="connsiteX6" fmla="*/ 251537 w 775356"/>
            <a:gd name="connsiteY6" fmla="*/ 699591 h 1314013"/>
            <a:gd name="connsiteX7" fmla="*/ 33568 w 775356"/>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242052"/>
            <a:gd name="connsiteX1" fmla="*/ 371874 w 747750"/>
            <a:gd name="connsiteY1" fmla="*/ 0 h 1242052"/>
            <a:gd name="connsiteX2" fmla="*/ 737786 w 747750"/>
            <a:gd name="connsiteY2" fmla="*/ 358687 h 1242052"/>
            <a:gd name="connsiteX3" fmla="*/ 500565 w 747750"/>
            <a:gd name="connsiteY3" fmla="*/ 703146 h 1242052"/>
            <a:gd name="connsiteX4" fmla="*/ 728671 w 747750"/>
            <a:gd name="connsiteY4" fmla="*/ 1242052 h 1242052"/>
            <a:gd name="connsiteX5" fmla="*/ 0 w 747750"/>
            <a:gd name="connsiteY5" fmla="*/ 1239451 h 1242052"/>
            <a:gd name="connsiteX6" fmla="*/ 223931 w 747750"/>
            <a:gd name="connsiteY6" fmla="*/ 699591 h 1242052"/>
            <a:gd name="connsiteX7" fmla="*/ 5962 w 747750"/>
            <a:gd name="connsiteY7" fmla="*/ 358687 h 1242052"/>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3931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46062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7619 w 747750"/>
            <a:gd name="connsiteY6" fmla="*/ 710260 h 1239451"/>
            <a:gd name="connsiteX7" fmla="*/ 5962 w 747750"/>
            <a:gd name="connsiteY7" fmla="*/ 358687 h 1239451"/>
            <a:gd name="connsiteX0" fmla="*/ 1650 w 743438"/>
            <a:gd name="connsiteY0" fmla="*/ 358687 h 1278400"/>
            <a:gd name="connsiteX1" fmla="*/ 367562 w 743438"/>
            <a:gd name="connsiteY1" fmla="*/ 0 h 1278400"/>
            <a:gd name="connsiteX2" fmla="*/ 733474 w 743438"/>
            <a:gd name="connsiteY2" fmla="*/ 358687 h 1278400"/>
            <a:gd name="connsiteX3" fmla="*/ 496253 w 743438"/>
            <a:gd name="connsiteY3" fmla="*/ 703146 h 1278400"/>
            <a:gd name="connsiteX4" fmla="*/ 724359 w 743438"/>
            <a:gd name="connsiteY4" fmla="*/ 1238496 h 1278400"/>
            <a:gd name="connsiteX5" fmla="*/ 6753 w 743438"/>
            <a:gd name="connsiteY5" fmla="*/ 1239451 h 1278400"/>
            <a:gd name="connsiteX6" fmla="*/ 223307 w 743438"/>
            <a:gd name="connsiteY6" fmla="*/ 710260 h 1278400"/>
            <a:gd name="connsiteX7" fmla="*/ 1650 w 743438"/>
            <a:gd name="connsiteY7" fmla="*/ 358687 h 1278400"/>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272 w 732096"/>
            <a:gd name="connsiteY0" fmla="*/ 358687 h 1239451"/>
            <a:gd name="connsiteX1" fmla="*/ 366184 w 732096"/>
            <a:gd name="connsiteY1" fmla="*/ 0 h 1239451"/>
            <a:gd name="connsiteX2" fmla="*/ 732096 w 732096"/>
            <a:gd name="connsiteY2" fmla="*/ 358687 h 1239451"/>
            <a:gd name="connsiteX3" fmla="*/ 494875 w 732096"/>
            <a:gd name="connsiteY3" fmla="*/ 703146 h 1239451"/>
            <a:gd name="connsiteX4" fmla="*/ 722981 w 732096"/>
            <a:gd name="connsiteY4" fmla="*/ 1238496 h 1239451"/>
            <a:gd name="connsiteX5" fmla="*/ 5375 w 732096"/>
            <a:gd name="connsiteY5" fmla="*/ 1239451 h 1239451"/>
            <a:gd name="connsiteX6" fmla="*/ 221929 w 732096"/>
            <a:gd name="connsiteY6" fmla="*/ 710260 h 1239451"/>
            <a:gd name="connsiteX7" fmla="*/ 272 w 732096"/>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297 w 733121"/>
            <a:gd name="connsiteY0" fmla="*/ 358687 h 1239451"/>
            <a:gd name="connsiteX1" fmla="*/ 367209 w 733121"/>
            <a:gd name="connsiteY1" fmla="*/ 0 h 1239451"/>
            <a:gd name="connsiteX2" fmla="*/ 733121 w 733121"/>
            <a:gd name="connsiteY2" fmla="*/ 358687 h 1239451"/>
            <a:gd name="connsiteX3" fmla="*/ 495900 w 733121"/>
            <a:gd name="connsiteY3" fmla="*/ 703146 h 1239451"/>
            <a:gd name="connsiteX4" fmla="*/ 724006 w 733121"/>
            <a:gd name="connsiteY4" fmla="*/ 1238496 h 1239451"/>
            <a:gd name="connsiteX5" fmla="*/ 6400 w 733121"/>
            <a:gd name="connsiteY5" fmla="*/ 1239451 h 1239451"/>
            <a:gd name="connsiteX6" fmla="*/ 230332 w 733121"/>
            <a:gd name="connsiteY6" fmla="*/ 692478 h 1239451"/>
            <a:gd name="connsiteX7" fmla="*/ 1297 w 733121"/>
            <a:gd name="connsiteY7" fmla="*/ 358687 h 1239451"/>
            <a:gd name="connsiteX0" fmla="*/ 2435 w 734259"/>
            <a:gd name="connsiteY0" fmla="*/ 358687 h 1239451"/>
            <a:gd name="connsiteX1" fmla="*/ 368347 w 734259"/>
            <a:gd name="connsiteY1" fmla="*/ 0 h 1239451"/>
            <a:gd name="connsiteX2" fmla="*/ 734259 w 734259"/>
            <a:gd name="connsiteY2" fmla="*/ 358687 h 1239451"/>
            <a:gd name="connsiteX3" fmla="*/ 497038 w 734259"/>
            <a:gd name="connsiteY3" fmla="*/ 703146 h 1239451"/>
            <a:gd name="connsiteX4" fmla="*/ 725144 w 734259"/>
            <a:gd name="connsiteY4" fmla="*/ 1238496 h 1239451"/>
            <a:gd name="connsiteX5" fmla="*/ 7538 w 734259"/>
            <a:gd name="connsiteY5" fmla="*/ 1239451 h 1239451"/>
            <a:gd name="connsiteX6" fmla="*/ 231470 w 734259"/>
            <a:gd name="connsiteY6" fmla="*/ 692478 h 1239451"/>
            <a:gd name="connsiteX7" fmla="*/ 2435 w 734259"/>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112 w 731936"/>
            <a:gd name="connsiteY0" fmla="*/ 358687 h 1239451"/>
            <a:gd name="connsiteX1" fmla="*/ 366024 w 731936"/>
            <a:gd name="connsiteY1" fmla="*/ 0 h 1239451"/>
            <a:gd name="connsiteX2" fmla="*/ 731936 w 731936"/>
            <a:gd name="connsiteY2" fmla="*/ 358687 h 1239451"/>
            <a:gd name="connsiteX3" fmla="*/ 494715 w 731936"/>
            <a:gd name="connsiteY3" fmla="*/ 703146 h 1239451"/>
            <a:gd name="connsiteX4" fmla="*/ 722821 w 731936"/>
            <a:gd name="connsiteY4" fmla="*/ 1238496 h 1239451"/>
            <a:gd name="connsiteX5" fmla="*/ 5215 w 731936"/>
            <a:gd name="connsiteY5" fmla="*/ 1239451 h 1239451"/>
            <a:gd name="connsiteX6" fmla="*/ 229147 w 731936"/>
            <a:gd name="connsiteY6" fmla="*/ 692478 h 1239451"/>
            <a:gd name="connsiteX7" fmla="*/ 112 w 731936"/>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32014" h="1239451">
              <a:moveTo>
                <a:pt x="190" y="358687"/>
              </a:moveTo>
              <a:cubicBezTo>
                <a:pt x="-6505" y="143697"/>
                <a:pt x="164014" y="0"/>
                <a:pt x="366102" y="0"/>
              </a:cubicBezTo>
              <a:cubicBezTo>
                <a:pt x="568190" y="0"/>
                <a:pt x="730239" y="153775"/>
                <a:pt x="732014" y="358687"/>
              </a:cubicBezTo>
              <a:cubicBezTo>
                <a:pt x="730102" y="613389"/>
                <a:pt x="544262" y="666165"/>
                <a:pt x="494793" y="703146"/>
              </a:cubicBezTo>
              <a:lnTo>
                <a:pt x="722899" y="1238496"/>
              </a:lnTo>
              <a:lnTo>
                <a:pt x="5293" y="1239451"/>
              </a:lnTo>
              <a:lnTo>
                <a:pt x="229225" y="692478"/>
              </a:lnTo>
              <a:cubicBezTo>
                <a:pt x="123253" y="623924"/>
                <a:pt x="6885" y="573677"/>
                <a:pt x="190" y="358687"/>
              </a:cubicBezTo>
              <a:close/>
            </a:path>
          </a:pathLst>
        </a:custGeom>
        <a:noFill/>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58</xdr:col>
      <xdr:colOff>63656</xdr:colOff>
      <xdr:row>0</xdr:row>
      <xdr:rowOff>0</xdr:rowOff>
    </xdr:from>
    <xdr:to>
      <xdr:col>62</xdr:col>
      <xdr:colOff>28456</xdr:colOff>
      <xdr:row>12</xdr:row>
      <xdr:rowOff>77029</xdr:rowOff>
    </xdr:to>
    <xdr:grpSp>
      <xdr:nvGrpSpPr>
        <xdr:cNvPr id="36" name="グループ化 35"/>
        <xdr:cNvGrpSpPr/>
      </xdr:nvGrpSpPr>
      <xdr:grpSpPr>
        <a:xfrm>
          <a:off x="10323442" y="0"/>
          <a:ext cx="672371" cy="2199743"/>
          <a:chOff x="5819354" y="3531704"/>
          <a:chExt cx="688700" cy="1620080"/>
        </a:xfrm>
      </xdr:grpSpPr>
      <xdr:sp macro="" textlink="">
        <xdr:nvSpPr>
          <xdr:cNvPr id="30" name="二等辺三角形 29"/>
          <xdr:cNvSpPr/>
        </xdr:nvSpPr>
        <xdr:spPr>
          <a:xfrm>
            <a:off x="5890584" y="3976480"/>
            <a:ext cx="551208" cy="425726"/>
          </a:xfrm>
          <a:prstGeom prst="triangl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31" name="二等辺三角形 30"/>
          <xdr:cNvSpPr/>
        </xdr:nvSpPr>
        <xdr:spPr>
          <a:xfrm>
            <a:off x="5819354" y="4275483"/>
            <a:ext cx="688700" cy="411646"/>
          </a:xfrm>
          <a:prstGeom prst="triangl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32" name="正方形/長方形 31"/>
          <xdr:cNvSpPr/>
        </xdr:nvSpPr>
        <xdr:spPr>
          <a:xfrm>
            <a:off x="6089840" y="4565375"/>
            <a:ext cx="139562" cy="5864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33" name="二等辺三角形 32"/>
          <xdr:cNvSpPr/>
        </xdr:nvSpPr>
        <xdr:spPr>
          <a:xfrm>
            <a:off x="5943594" y="3531704"/>
            <a:ext cx="443534" cy="572329"/>
          </a:xfrm>
          <a:prstGeom prst="triangl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4</xdr:col>
      <xdr:colOff>125795</xdr:colOff>
      <xdr:row>26</xdr:row>
      <xdr:rowOff>84019</xdr:rowOff>
    </xdr:from>
    <xdr:to>
      <xdr:col>14</xdr:col>
      <xdr:colOff>169755</xdr:colOff>
      <xdr:row>40</xdr:row>
      <xdr:rowOff>154625</xdr:rowOff>
    </xdr:to>
    <xdr:grpSp>
      <xdr:nvGrpSpPr>
        <xdr:cNvPr id="53" name="グループ化 52"/>
        <xdr:cNvGrpSpPr/>
      </xdr:nvGrpSpPr>
      <xdr:grpSpPr>
        <a:xfrm>
          <a:off x="833366" y="4683233"/>
          <a:ext cx="1812889" cy="2547106"/>
          <a:chOff x="644103" y="3566212"/>
          <a:chExt cx="1775780" cy="2495152"/>
        </a:xfrm>
      </xdr:grpSpPr>
      <xdr:sp macro="" textlink="">
        <xdr:nvSpPr>
          <xdr:cNvPr id="42" name="フリーフォーム 41"/>
          <xdr:cNvSpPr/>
        </xdr:nvSpPr>
        <xdr:spPr>
          <a:xfrm>
            <a:off x="1857393" y="3566212"/>
            <a:ext cx="547837" cy="1344990"/>
          </a:xfrm>
          <a:custGeom>
            <a:avLst/>
            <a:gdLst>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5897 w 702879"/>
              <a:gd name="connsiteY13" fmla="*/ 1143000 h 1609397"/>
              <a:gd name="connsiteX14" fmla="*/ 275897 w 702879"/>
              <a:gd name="connsiteY14" fmla="*/ 1609397 h 1609397"/>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5897 w 702879"/>
              <a:gd name="connsiteY13" fmla="*/ 1143000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50115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50115 h 1609397"/>
              <a:gd name="connsiteX2" fmla="*/ 702879 w 702879"/>
              <a:gd name="connsiteY2" fmla="*/ 1152486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596259"/>
              <a:gd name="connsiteX1" fmla="*/ 420414 w 702879"/>
              <a:gd name="connsiteY1" fmla="*/ 1150115 h 1596259"/>
              <a:gd name="connsiteX2" fmla="*/ 702879 w 702879"/>
              <a:gd name="connsiteY2" fmla="*/ 1152486 h 1596259"/>
              <a:gd name="connsiteX3" fmla="*/ 466397 w 702879"/>
              <a:gd name="connsiteY3" fmla="*/ 867104 h 1596259"/>
              <a:gd name="connsiteX4" fmla="*/ 643759 w 702879"/>
              <a:gd name="connsiteY4" fmla="*/ 867104 h 1596259"/>
              <a:gd name="connsiteX5" fmla="*/ 446690 w 702879"/>
              <a:gd name="connsiteY5" fmla="*/ 564932 h 1596259"/>
              <a:gd name="connsiteX6" fmla="*/ 591207 w 702879"/>
              <a:gd name="connsiteY6" fmla="*/ 564932 h 1596259"/>
              <a:gd name="connsiteX7" fmla="*/ 354724 w 702879"/>
              <a:gd name="connsiteY7" fmla="*/ 0 h 1596259"/>
              <a:gd name="connsiteX8" fmla="*/ 131379 w 702879"/>
              <a:gd name="connsiteY8" fmla="*/ 564932 h 1596259"/>
              <a:gd name="connsiteX9" fmla="*/ 282465 w 702879"/>
              <a:gd name="connsiteY9" fmla="*/ 564932 h 1596259"/>
              <a:gd name="connsiteX10" fmla="*/ 78828 w 702879"/>
              <a:gd name="connsiteY10" fmla="*/ 860535 h 1596259"/>
              <a:gd name="connsiteX11" fmla="*/ 236483 w 702879"/>
              <a:gd name="connsiteY11" fmla="*/ 860535 h 1596259"/>
              <a:gd name="connsiteX12" fmla="*/ 0 w 702879"/>
              <a:gd name="connsiteY12" fmla="*/ 1149569 h 1596259"/>
              <a:gd name="connsiteX13" fmla="*/ 278320 w 702879"/>
              <a:gd name="connsiteY13" fmla="*/ 1150115 h 1596259"/>
              <a:gd name="connsiteX14" fmla="*/ 278319 w 702879"/>
              <a:gd name="connsiteY14" fmla="*/ 1592797 h 1596259"/>
              <a:gd name="connsiteX15" fmla="*/ 420414 w 702879"/>
              <a:gd name="connsiteY15" fmla="*/ 1596259 h 1596259"/>
              <a:gd name="connsiteX0" fmla="*/ 422837 w 702879"/>
              <a:gd name="connsiteY0" fmla="*/ 1586773 h 1592797"/>
              <a:gd name="connsiteX1" fmla="*/ 420414 w 702879"/>
              <a:gd name="connsiteY1" fmla="*/ 1150115 h 1592797"/>
              <a:gd name="connsiteX2" fmla="*/ 702879 w 702879"/>
              <a:gd name="connsiteY2" fmla="*/ 1152486 h 1592797"/>
              <a:gd name="connsiteX3" fmla="*/ 466397 w 702879"/>
              <a:gd name="connsiteY3" fmla="*/ 867104 h 1592797"/>
              <a:gd name="connsiteX4" fmla="*/ 643759 w 702879"/>
              <a:gd name="connsiteY4" fmla="*/ 867104 h 1592797"/>
              <a:gd name="connsiteX5" fmla="*/ 446690 w 702879"/>
              <a:gd name="connsiteY5" fmla="*/ 564932 h 1592797"/>
              <a:gd name="connsiteX6" fmla="*/ 591207 w 702879"/>
              <a:gd name="connsiteY6" fmla="*/ 564932 h 1592797"/>
              <a:gd name="connsiteX7" fmla="*/ 354724 w 702879"/>
              <a:gd name="connsiteY7" fmla="*/ 0 h 1592797"/>
              <a:gd name="connsiteX8" fmla="*/ 131379 w 702879"/>
              <a:gd name="connsiteY8" fmla="*/ 564932 h 1592797"/>
              <a:gd name="connsiteX9" fmla="*/ 282465 w 702879"/>
              <a:gd name="connsiteY9" fmla="*/ 564932 h 1592797"/>
              <a:gd name="connsiteX10" fmla="*/ 78828 w 702879"/>
              <a:gd name="connsiteY10" fmla="*/ 860535 h 1592797"/>
              <a:gd name="connsiteX11" fmla="*/ 236483 w 702879"/>
              <a:gd name="connsiteY11" fmla="*/ 860535 h 1592797"/>
              <a:gd name="connsiteX12" fmla="*/ 0 w 702879"/>
              <a:gd name="connsiteY12" fmla="*/ 1149569 h 1592797"/>
              <a:gd name="connsiteX13" fmla="*/ 278320 w 702879"/>
              <a:gd name="connsiteY13" fmla="*/ 1150115 h 1592797"/>
              <a:gd name="connsiteX14" fmla="*/ 278319 w 702879"/>
              <a:gd name="connsiteY14" fmla="*/ 1592797 h 1592797"/>
              <a:gd name="connsiteX15" fmla="*/ 422837 w 702879"/>
              <a:gd name="connsiteY15" fmla="*/ 1586773 h 1592797"/>
              <a:gd name="connsiteX0" fmla="*/ 422837 w 702879"/>
              <a:gd name="connsiteY0" fmla="*/ 1596259 h 1596259"/>
              <a:gd name="connsiteX1" fmla="*/ 420414 w 702879"/>
              <a:gd name="connsiteY1" fmla="*/ 1150115 h 1596259"/>
              <a:gd name="connsiteX2" fmla="*/ 702879 w 702879"/>
              <a:gd name="connsiteY2" fmla="*/ 1152486 h 1596259"/>
              <a:gd name="connsiteX3" fmla="*/ 466397 w 702879"/>
              <a:gd name="connsiteY3" fmla="*/ 867104 h 1596259"/>
              <a:gd name="connsiteX4" fmla="*/ 643759 w 702879"/>
              <a:gd name="connsiteY4" fmla="*/ 867104 h 1596259"/>
              <a:gd name="connsiteX5" fmla="*/ 446690 w 702879"/>
              <a:gd name="connsiteY5" fmla="*/ 564932 h 1596259"/>
              <a:gd name="connsiteX6" fmla="*/ 591207 w 702879"/>
              <a:gd name="connsiteY6" fmla="*/ 564932 h 1596259"/>
              <a:gd name="connsiteX7" fmla="*/ 354724 w 702879"/>
              <a:gd name="connsiteY7" fmla="*/ 0 h 1596259"/>
              <a:gd name="connsiteX8" fmla="*/ 131379 w 702879"/>
              <a:gd name="connsiteY8" fmla="*/ 564932 h 1596259"/>
              <a:gd name="connsiteX9" fmla="*/ 282465 w 702879"/>
              <a:gd name="connsiteY9" fmla="*/ 564932 h 1596259"/>
              <a:gd name="connsiteX10" fmla="*/ 78828 w 702879"/>
              <a:gd name="connsiteY10" fmla="*/ 860535 h 1596259"/>
              <a:gd name="connsiteX11" fmla="*/ 236483 w 702879"/>
              <a:gd name="connsiteY11" fmla="*/ 860535 h 1596259"/>
              <a:gd name="connsiteX12" fmla="*/ 0 w 702879"/>
              <a:gd name="connsiteY12" fmla="*/ 1149569 h 1596259"/>
              <a:gd name="connsiteX13" fmla="*/ 278320 w 702879"/>
              <a:gd name="connsiteY13" fmla="*/ 1150115 h 1596259"/>
              <a:gd name="connsiteX14" fmla="*/ 278319 w 702879"/>
              <a:gd name="connsiteY14" fmla="*/ 1592797 h 1596259"/>
              <a:gd name="connsiteX15" fmla="*/ 422837 w 702879"/>
              <a:gd name="connsiteY15" fmla="*/ 1596259 h 1596259"/>
              <a:gd name="connsiteX0" fmla="*/ 422837 w 702879"/>
              <a:gd name="connsiteY0" fmla="*/ 1593888 h 1593888"/>
              <a:gd name="connsiteX1" fmla="*/ 420414 w 702879"/>
              <a:gd name="connsiteY1" fmla="*/ 1150115 h 1593888"/>
              <a:gd name="connsiteX2" fmla="*/ 702879 w 702879"/>
              <a:gd name="connsiteY2" fmla="*/ 1152486 h 1593888"/>
              <a:gd name="connsiteX3" fmla="*/ 466397 w 702879"/>
              <a:gd name="connsiteY3" fmla="*/ 867104 h 1593888"/>
              <a:gd name="connsiteX4" fmla="*/ 643759 w 702879"/>
              <a:gd name="connsiteY4" fmla="*/ 867104 h 1593888"/>
              <a:gd name="connsiteX5" fmla="*/ 446690 w 702879"/>
              <a:gd name="connsiteY5" fmla="*/ 564932 h 1593888"/>
              <a:gd name="connsiteX6" fmla="*/ 591207 w 702879"/>
              <a:gd name="connsiteY6" fmla="*/ 564932 h 1593888"/>
              <a:gd name="connsiteX7" fmla="*/ 354724 w 702879"/>
              <a:gd name="connsiteY7" fmla="*/ 0 h 1593888"/>
              <a:gd name="connsiteX8" fmla="*/ 131379 w 702879"/>
              <a:gd name="connsiteY8" fmla="*/ 564932 h 1593888"/>
              <a:gd name="connsiteX9" fmla="*/ 282465 w 702879"/>
              <a:gd name="connsiteY9" fmla="*/ 564932 h 1593888"/>
              <a:gd name="connsiteX10" fmla="*/ 78828 w 702879"/>
              <a:gd name="connsiteY10" fmla="*/ 860535 h 1593888"/>
              <a:gd name="connsiteX11" fmla="*/ 236483 w 702879"/>
              <a:gd name="connsiteY11" fmla="*/ 860535 h 1593888"/>
              <a:gd name="connsiteX12" fmla="*/ 0 w 702879"/>
              <a:gd name="connsiteY12" fmla="*/ 1149569 h 1593888"/>
              <a:gd name="connsiteX13" fmla="*/ 278320 w 702879"/>
              <a:gd name="connsiteY13" fmla="*/ 1150115 h 1593888"/>
              <a:gd name="connsiteX14" fmla="*/ 278319 w 702879"/>
              <a:gd name="connsiteY14" fmla="*/ 1592797 h 1593888"/>
              <a:gd name="connsiteX15" fmla="*/ 422837 w 702879"/>
              <a:gd name="connsiteY15" fmla="*/ 1593888 h 15938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702879" h="1593888">
                <a:moveTo>
                  <a:pt x="422837" y="1593888"/>
                </a:moveTo>
                <a:cubicBezTo>
                  <a:pt x="422029" y="1448335"/>
                  <a:pt x="421222" y="1295668"/>
                  <a:pt x="420414" y="1150115"/>
                </a:cubicBezTo>
                <a:lnTo>
                  <a:pt x="702879" y="1152486"/>
                </a:lnTo>
                <a:lnTo>
                  <a:pt x="466397" y="867104"/>
                </a:lnTo>
                <a:lnTo>
                  <a:pt x="643759" y="867104"/>
                </a:lnTo>
                <a:lnTo>
                  <a:pt x="446690" y="564932"/>
                </a:lnTo>
                <a:lnTo>
                  <a:pt x="591207" y="564932"/>
                </a:lnTo>
                <a:lnTo>
                  <a:pt x="354724" y="0"/>
                </a:lnTo>
                <a:lnTo>
                  <a:pt x="131379" y="564932"/>
                </a:lnTo>
                <a:lnTo>
                  <a:pt x="282465" y="564932"/>
                </a:lnTo>
                <a:lnTo>
                  <a:pt x="78828" y="860535"/>
                </a:lnTo>
                <a:lnTo>
                  <a:pt x="236483" y="860535"/>
                </a:lnTo>
                <a:lnTo>
                  <a:pt x="0" y="1149569"/>
                </a:lnTo>
                <a:lnTo>
                  <a:pt x="278320" y="1150115"/>
                </a:lnTo>
                <a:cubicBezTo>
                  <a:pt x="277512" y="1303209"/>
                  <a:pt x="279127" y="1439703"/>
                  <a:pt x="278319" y="1592797"/>
                </a:cubicBezTo>
                <a:lnTo>
                  <a:pt x="422837" y="1593888"/>
                </a:lnTo>
                <a:close/>
              </a:path>
            </a:pathLst>
          </a:cu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0" name="フリーフォーム 39"/>
          <xdr:cNvSpPr/>
        </xdr:nvSpPr>
        <xdr:spPr>
          <a:xfrm>
            <a:off x="1491979" y="3624827"/>
            <a:ext cx="588868" cy="1521103"/>
          </a:xfrm>
          <a:custGeom>
            <a:avLst/>
            <a:gdLst>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5897 w 702879"/>
              <a:gd name="connsiteY13" fmla="*/ 1143000 h 1609397"/>
              <a:gd name="connsiteX14" fmla="*/ 275897 w 702879"/>
              <a:gd name="connsiteY14" fmla="*/ 1609397 h 1609397"/>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5897 w 702879"/>
              <a:gd name="connsiteY13" fmla="*/ 1143000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50115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50115 h 1609397"/>
              <a:gd name="connsiteX2" fmla="*/ 702879 w 702879"/>
              <a:gd name="connsiteY2" fmla="*/ 1152486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596259"/>
              <a:gd name="connsiteX1" fmla="*/ 420414 w 702879"/>
              <a:gd name="connsiteY1" fmla="*/ 1150115 h 1596259"/>
              <a:gd name="connsiteX2" fmla="*/ 702879 w 702879"/>
              <a:gd name="connsiteY2" fmla="*/ 1152486 h 1596259"/>
              <a:gd name="connsiteX3" fmla="*/ 466397 w 702879"/>
              <a:gd name="connsiteY3" fmla="*/ 867104 h 1596259"/>
              <a:gd name="connsiteX4" fmla="*/ 643759 w 702879"/>
              <a:gd name="connsiteY4" fmla="*/ 867104 h 1596259"/>
              <a:gd name="connsiteX5" fmla="*/ 446690 w 702879"/>
              <a:gd name="connsiteY5" fmla="*/ 564932 h 1596259"/>
              <a:gd name="connsiteX6" fmla="*/ 591207 w 702879"/>
              <a:gd name="connsiteY6" fmla="*/ 564932 h 1596259"/>
              <a:gd name="connsiteX7" fmla="*/ 354724 w 702879"/>
              <a:gd name="connsiteY7" fmla="*/ 0 h 1596259"/>
              <a:gd name="connsiteX8" fmla="*/ 131379 w 702879"/>
              <a:gd name="connsiteY8" fmla="*/ 564932 h 1596259"/>
              <a:gd name="connsiteX9" fmla="*/ 282465 w 702879"/>
              <a:gd name="connsiteY9" fmla="*/ 564932 h 1596259"/>
              <a:gd name="connsiteX10" fmla="*/ 78828 w 702879"/>
              <a:gd name="connsiteY10" fmla="*/ 860535 h 1596259"/>
              <a:gd name="connsiteX11" fmla="*/ 236483 w 702879"/>
              <a:gd name="connsiteY11" fmla="*/ 860535 h 1596259"/>
              <a:gd name="connsiteX12" fmla="*/ 0 w 702879"/>
              <a:gd name="connsiteY12" fmla="*/ 1149569 h 1596259"/>
              <a:gd name="connsiteX13" fmla="*/ 278320 w 702879"/>
              <a:gd name="connsiteY13" fmla="*/ 1150115 h 1596259"/>
              <a:gd name="connsiteX14" fmla="*/ 278319 w 702879"/>
              <a:gd name="connsiteY14" fmla="*/ 1592797 h 1596259"/>
              <a:gd name="connsiteX15" fmla="*/ 420414 w 702879"/>
              <a:gd name="connsiteY15" fmla="*/ 1596259 h 1596259"/>
              <a:gd name="connsiteX0" fmla="*/ 422837 w 702879"/>
              <a:gd name="connsiteY0" fmla="*/ 1586773 h 1592797"/>
              <a:gd name="connsiteX1" fmla="*/ 420414 w 702879"/>
              <a:gd name="connsiteY1" fmla="*/ 1150115 h 1592797"/>
              <a:gd name="connsiteX2" fmla="*/ 702879 w 702879"/>
              <a:gd name="connsiteY2" fmla="*/ 1152486 h 1592797"/>
              <a:gd name="connsiteX3" fmla="*/ 466397 w 702879"/>
              <a:gd name="connsiteY3" fmla="*/ 867104 h 1592797"/>
              <a:gd name="connsiteX4" fmla="*/ 643759 w 702879"/>
              <a:gd name="connsiteY4" fmla="*/ 867104 h 1592797"/>
              <a:gd name="connsiteX5" fmla="*/ 446690 w 702879"/>
              <a:gd name="connsiteY5" fmla="*/ 564932 h 1592797"/>
              <a:gd name="connsiteX6" fmla="*/ 591207 w 702879"/>
              <a:gd name="connsiteY6" fmla="*/ 564932 h 1592797"/>
              <a:gd name="connsiteX7" fmla="*/ 354724 w 702879"/>
              <a:gd name="connsiteY7" fmla="*/ 0 h 1592797"/>
              <a:gd name="connsiteX8" fmla="*/ 131379 w 702879"/>
              <a:gd name="connsiteY8" fmla="*/ 564932 h 1592797"/>
              <a:gd name="connsiteX9" fmla="*/ 282465 w 702879"/>
              <a:gd name="connsiteY9" fmla="*/ 564932 h 1592797"/>
              <a:gd name="connsiteX10" fmla="*/ 78828 w 702879"/>
              <a:gd name="connsiteY10" fmla="*/ 860535 h 1592797"/>
              <a:gd name="connsiteX11" fmla="*/ 236483 w 702879"/>
              <a:gd name="connsiteY11" fmla="*/ 860535 h 1592797"/>
              <a:gd name="connsiteX12" fmla="*/ 0 w 702879"/>
              <a:gd name="connsiteY12" fmla="*/ 1149569 h 1592797"/>
              <a:gd name="connsiteX13" fmla="*/ 278320 w 702879"/>
              <a:gd name="connsiteY13" fmla="*/ 1150115 h 1592797"/>
              <a:gd name="connsiteX14" fmla="*/ 278319 w 702879"/>
              <a:gd name="connsiteY14" fmla="*/ 1592797 h 1592797"/>
              <a:gd name="connsiteX15" fmla="*/ 422837 w 702879"/>
              <a:gd name="connsiteY15" fmla="*/ 1586773 h 1592797"/>
              <a:gd name="connsiteX0" fmla="*/ 422837 w 702879"/>
              <a:gd name="connsiteY0" fmla="*/ 1596259 h 1596259"/>
              <a:gd name="connsiteX1" fmla="*/ 420414 w 702879"/>
              <a:gd name="connsiteY1" fmla="*/ 1150115 h 1596259"/>
              <a:gd name="connsiteX2" fmla="*/ 702879 w 702879"/>
              <a:gd name="connsiteY2" fmla="*/ 1152486 h 1596259"/>
              <a:gd name="connsiteX3" fmla="*/ 466397 w 702879"/>
              <a:gd name="connsiteY3" fmla="*/ 867104 h 1596259"/>
              <a:gd name="connsiteX4" fmla="*/ 643759 w 702879"/>
              <a:gd name="connsiteY4" fmla="*/ 867104 h 1596259"/>
              <a:gd name="connsiteX5" fmla="*/ 446690 w 702879"/>
              <a:gd name="connsiteY5" fmla="*/ 564932 h 1596259"/>
              <a:gd name="connsiteX6" fmla="*/ 591207 w 702879"/>
              <a:gd name="connsiteY6" fmla="*/ 564932 h 1596259"/>
              <a:gd name="connsiteX7" fmla="*/ 354724 w 702879"/>
              <a:gd name="connsiteY7" fmla="*/ 0 h 1596259"/>
              <a:gd name="connsiteX8" fmla="*/ 131379 w 702879"/>
              <a:gd name="connsiteY8" fmla="*/ 564932 h 1596259"/>
              <a:gd name="connsiteX9" fmla="*/ 282465 w 702879"/>
              <a:gd name="connsiteY9" fmla="*/ 564932 h 1596259"/>
              <a:gd name="connsiteX10" fmla="*/ 78828 w 702879"/>
              <a:gd name="connsiteY10" fmla="*/ 860535 h 1596259"/>
              <a:gd name="connsiteX11" fmla="*/ 236483 w 702879"/>
              <a:gd name="connsiteY11" fmla="*/ 860535 h 1596259"/>
              <a:gd name="connsiteX12" fmla="*/ 0 w 702879"/>
              <a:gd name="connsiteY12" fmla="*/ 1149569 h 1596259"/>
              <a:gd name="connsiteX13" fmla="*/ 278320 w 702879"/>
              <a:gd name="connsiteY13" fmla="*/ 1150115 h 1596259"/>
              <a:gd name="connsiteX14" fmla="*/ 278319 w 702879"/>
              <a:gd name="connsiteY14" fmla="*/ 1592797 h 1596259"/>
              <a:gd name="connsiteX15" fmla="*/ 422837 w 702879"/>
              <a:gd name="connsiteY15" fmla="*/ 1596259 h 1596259"/>
              <a:gd name="connsiteX0" fmla="*/ 422837 w 702879"/>
              <a:gd name="connsiteY0" fmla="*/ 1593888 h 1593888"/>
              <a:gd name="connsiteX1" fmla="*/ 420414 w 702879"/>
              <a:gd name="connsiteY1" fmla="*/ 1150115 h 1593888"/>
              <a:gd name="connsiteX2" fmla="*/ 702879 w 702879"/>
              <a:gd name="connsiteY2" fmla="*/ 1152486 h 1593888"/>
              <a:gd name="connsiteX3" fmla="*/ 466397 w 702879"/>
              <a:gd name="connsiteY3" fmla="*/ 867104 h 1593888"/>
              <a:gd name="connsiteX4" fmla="*/ 643759 w 702879"/>
              <a:gd name="connsiteY4" fmla="*/ 867104 h 1593888"/>
              <a:gd name="connsiteX5" fmla="*/ 446690 w 702879"/>
              <a:gd name="connsiteY5" fmla="*/ 564932 h 1593888"/>
              <a:gd name="connsiteX6" fmla="*/ 591207 w 702879"/>
              <a:gd name="connsiteY6" fmla="*/ 564932 h 1593888"/>
              <a:gd name="connsiteX7" fmla="*/ 354724 w 702879"/>
              <a:gd name="connsiteY7" fmla="*/ 0 h 1593888"/>
              <a:gd name="connsiteX8" fmla="*/ 131379 w 702879"/>
              <a:gd name="connsiteY8" fmla="*/ 564932 h 1593888"/>
              <a:gd name="connsiteX9" fmla="*/ 282465 w 702879"/>
              <a:gd name="connsiteY9" fmla="*/ 564932 h 1593888"/>
              <a:gd name="connsiteX10" fmla="*/ 78828 w 702879"/>
              <a:gd name="connsiteY10" fmla="*/ 860535 h 1593888"/>
              <a:gd name="connsiteX11" fmla="*/ 236483 w 702879"/>
              <a:gd name="connsiteY11" fmla="*/ 860535 h 1593888"/>
              <a:gd name="connsiteX12" fmla="*/ 0 w 702879"/>
              <a:gd name="connsiteY12" fmla="*/ 1149569 h 1593888"/>
              <a:gd name="connsiteX13" fmla="*/ 278320 w 702879"/>
              <a:gd name="connsiteY13" fmla="*/ 1150115 h 1593888"/>
              <a:gd name="connsiteX14" fmla="*/ 278319 w 702879"/>
              <a:gd name="connsiteY14" fmla="*/ 1592797 h 1593888"/>
              <a:gd name="connsiteX15" fmla="*/ 422837 w 702879"/>
              <a:gd name="connsiteY15" fmla="*/ 1593888 h 15938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702879" h="1593888">
                <a:moveTo>
                  <a:pt x="422837" y="1593888"/>
                </a:moveTo>
                <a:cubicBezTo>
                  <a:pt x="422029" y="1448335"/>
                  <a:pt x="421222" y="1295668"/>
                  <a:pt x="420414" y="1150115"/>
                </a:cubicBezTo>
                <a:lnTo>
                  <a:pt x="702879" y="1152486"/>
                </a:lnTo>
                <a:lnTo>
                  <a:pt x="466397" y="867104"/>
                </a:lnTo>
                <a:lnTo>
                  <a:pt x="643759" y="867104"/>
                </a:lnTo>
                <a:lnTo>
                  <a:pt x="446690" y="564932"/>
                </a:lnTo>
                <a:lnTo>
                  <a:pt x="591207" y="564932"/>
                </a:lnTo>
                <a:lnTo>
                  <a:pt x="354724" y="0"/>
                </a:lnTo>
                <a:lnTo>
                  <a:pt x="131379" y="564932"/>
                </a:lnTo>
                <a:lnTo>
                  <a:pt x="282465" y="564932"/>
                </a:lnTo>
                <a:lnTo>
                  <a:pt x="78828" y="860535"/>
                </a:lnTo>
                <a:lnTo>
                  <a:pt x="236483" y="860535"/>
                </a:lnTo>
                <a:lnTo>
                  <a:pt x="0" y="1149569"/>
                </a:lnTo>
                <a:lnTo>
                  <a:pt x="278320" y="1150115"/>
                </a:lnTo>
                <a:cubicBezTo>
                  <a:pt x="277512" y="1303209"/>
                  <a:pt x="279127" y="1439703"/>
                  <a:pt x="278319" y="1592797"/>
                </a:cubicBezTo>
                <a:lnTo>
                  <a:pt x="422837" y="1593888"/>
                </a:lnTo>
                <a:close/>
              </a:path>
            </a:pathLst>
          </a:cu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38" name="フリーフォーム 37"/>
          <xdr:cNvSpPr/>
        </xdr:nvSpPr>
        <xdr:spPr>
          <a:xfrm>
            <a:off x="1097257" y="3710422"/>
            <a:ext cx="650861" cy="1633604"/>
          </a:xfrm>
          <a:custGeom>
            <a:avLst/>
            <a:gdLst>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5897 w 702879"/>
              <a:gd name="connsiteY13" fmla="*/ 1143000 h 1609397"/>
              <a:gd name="connsiteX14" fmla="*/ 275897 w 702879"/>
              <a:gd name="connsiteY14" fmla="*/ 1609397 h 1609397"/>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5897 w 702879"/>
              <a:gd name="connsiteY13" fmla="*/ 1143000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50115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50115 h 1609397"/>
              <a:gd name="connsiteX2" fmla="*/ 702879 w 702879"/>
              <a:gd name="connsiteY2" fmla="*/ 1152486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596259"/>
              <a:gd name="connsiteX1" fmla="*/ 420414 w 702879"/>
              <a:gd name="connsiteY1" fmla="*/ 1150115 h 1596259"/>
              <a:gd name="connsiteX2" fmla="*/ 702879 w 702879"/>
              <a:gd name="connsiteY2" fmla="*/ 1152486 h 1596259"/>
              <a:gd name="connsiteX3" fmla="*/ 466397 w 702879"/>
              <a:gd name="connsiteY3" fmla="*/ 867104 h 1596259"/>
              <a:gd name="connsiteX4" fmla="*/ 643759 w 702879"/>
              <a:gd name="connsiteY4" fmla="*/ 867104 h 1596259"/>
              <a:gd name="connsiteX5" fmla="*/ 446690 w 702879"/>
              <a:gd name="connsiteY5" fmla="*/ 564932 h 1596259"/>
              <a:gd name="connsiteX6" fmla="*/ 591207 w 702879"/>
              <a:gd name="connsiteY6" fmla="*/ 564932 h 1596259"/>
              <a:gd name="connsiteX7" fmla="*/ 354724 w 702879"/>
              <a:gd name="connsiteY7" fmla="*/ 0 h 1596259"/>
              <a:gd name="connsiteX8" fmla="*/ 131379 w 702879"/>
              <a:gd name="connsiteY8" fmla="*/ 564932 h 1596259"/>
              <a:gd name="connsiteX9" fmla="*/ 282465 w 702879"/>
              <a:gd name="connsiteY9" fmla="*/ 564932 h 1596259"/>
              <a:gd name="connsiteX10" fmla="*/ 78828 w 702879"/>
              <a:gd name="connsiteY10" fmla="*/ 860535 h 1596259"/>
              <a:gd name="connsiteX11" fmla="*/ 236483 w 702879"/>
              <a:gd name="connsiteY11" fmla="*/ 860535 h 1596259"/>
              <a:gd name="connsiteX12" fmla="*/ 0 w 702879"/>
              <a:gd name="connsiteY12" fmla="*/ 1149569 h 1596259"/>
              <a:gd name="connsiteX13" fmla="*/ 278320 w 702879"/>
              <a:gd name="connsiteY13" fmla="*/ 1150115 h 1596259"/>
              <a:gd name="connsiteX14" fmla="*/ 278319 w 702879"/>
              <a:gd name="connsiteY14" fmla="*/ 1592797 h 1596259"/>
              <a:gd name="connsiteX15" fmla="*/ 420414 w 702879"/>
              <a:gd name="connsiteY15" fmla="*/ 1596259 h 1596259"/>
              <a:gd name="connsiteX0" fmla="*/ 422837 w 702879"/>
              <a:gd name="connsiteY0" fmla="*/ 1586773 h 1592797"/>
              <a:gd name="connsiteX1" fmla="*/ 420414 w 702879"/>
              <a:gd name="connsiteY1" fmla="*/ 1150115 h 1592797"/>
              <a:gd name="connsiteX2" fmla="*/ 702879 w 702879"/>
              <a:gd name="connsiteY2" fmla="*/ 1152486 h 1592797"/>
              <a:gd name="connsiteX3" fmla="*/ 466397 w 702879"/>
              <a:gd name="connsiteY3" fmla="*/ 867104 h 1592797"/>
              <a:gd name="connsiteX4" fmla="*/ 643759 w 702879"/>
              <a:gd name="connsiteY4" fmla="*/ 867104 h 1592797"/>
              <a:gd name="connsiteX5" fmla="*/ 446690 w 702879"/>
              <a:gd name="connsiteY5" fmla="*/ 564932 h 1592797"/>
              <a:gd name="connsiteX6" fmla="*/ 591207 w 702879"/>
              <a:gd name="connsiteY6" fmla="*/ 564932 h 1592797"/>
              <a:gd name="connsiteX7" fmla="*/ 354724 w 702879"/>
              <a:gd name="connsiteY7" fmla="*/ 0 h 1592797"/>
              <a:gd name="connsiteX8" fmla="*/ 131379 w 702879"/>
              <a:gd name="connsiteY8" fmla="*/ 564932 h 1592797"/>
              <a:gd name="connsiteX9" fmla="*/ 282465 w 702879"/>
              <a:gd name="connsiteY9" fmla="*/ 564932 h 1592797"/>
              <a:gd name="connsiteX10" fmla="*/ 78828 w 702879"/>
              <a:gd name="connsiteY10" fmla="*/ 860535 h 1592797"/>
              <a:gd name="connsiteX11" fmla="*/ 236483 w 702879"/>
              <a:gd name="connsiteY11" fmla="*/ 860535 h 1592797"/>
              <a:gd name="connsiteX12" fmla="*/ 0 w 702879"/>
              <a:gd name="connsiteY12" fmla="*/ 1149569 h 1592797"/>
              <a:gd name="connsiteX13" fmla="*/ 278320 w 702879"/>
              <a:gd name="connsiteY13" fmla="*/ 1150115 h 1592797"/>
              <a:gd name="connsiteX14" fmla="*/ 278319 w 702879"/>
              <a:gd name="connsiteY14" fmla="*/ 1592797 h 1592797"/>
              <a:gd name="connsiteX15" fmla="*/ 422837 w 702879"/>
              <a:gd name="connsiteY15" fmla="*/ 1586773 h 1592797"/>
              <a:gd name="connsiteX0" fmla="*/ 422837 w 702879"/>
              <a:gd name="connsiteY0" fmla="*/ 1596259 h 1596259"/>
              <a:gd name="connsiteX1" fmla="*/ 420414 w 702879"/>
              <a:gd name="connsiteY1" fmla="*/ 1150115 h 1596259"/>
              <a:gd name="connsiteX2" fmla="*/ 702879 w 702879"/>
              <a:gd name="connsiteY2" fmla="*/ 1152486 h 1596259"/>
              <a:gd name="connsiteX3" fmla="*/ 466397 w 702879"/>
              <a:gd name="connsiteY3" fmla="*/ 867104 h 1596259"/>
              <a:gd name="connsiteX4" fmla="*/ 643759 w 702879"/>
              <a:gd name="connsiteY4" fmla="*/ 867104 h 1596259"/>
              <a:gd name="connsiteX5" fmla="*/ 446690 w 702879"/>
              <a:gd name="connsiteY5" fmla="*/ 564932 h 1596259"/>
              <a:gd name="connsiteX6" fmla="*/ 591207 w 702879"/>
              <a:gd name="connsiteY6" fmla="*/ 564932 h 1596259"/>
              <a:gd name="connsiteX7" fmla="*/ 354724 w 702879"/>
              <a:gd name="connsiteY7" fmla="*/ 0 h 1596259"/>
              <a:gd name="connsiteX8" fmla="*/ 131379 w 702879"/>
              <a:gd name="connsiteY8" fmla="*/ 564932 h 1596259"/>
              <a:gd name="connsiteX9" fmla="*/ 282465 w 702879"/>
              <a:gd name="connsiteY9" fmla="*/ 564932 h 1596259"/>
              <a:gd name="connsiteX10" fmla="*/ 78828 w 702879"/>
              <a:gd name="connsiteY10" fmla="*/ 860535 h 1596259"/>
              <a:gd name="connsiteX11" fmla="*/ 236483 w 702879"/>
              <a:gd name="connsiteY11" fmla="*/ 860535 h 1596259"/>
              <a:gd name="connsiteX12" fmla="*/ 0 w 702879"/>
              <a:gd name="connsiteY12" fmla="*/ 1149569 h 1596259"/>
              <a:gd name="connsiteX13" fmla="*/ 278320 w 702879"/>
              <a:gd name="connsiteY13" fmla="*/ 1150115 h 1596259"/>
              <a:gd name="connsiteX14" fmla="*/ 278319 w 702879"/>
              <a:gd name="connsiteY14" fmla="*/ 1592797 h 1596259"/>
              <a:gd name="connsiteX15" fmla="*/ 422837 w 702879"/>
              <a:gd name="connsiteY15" fmla="*/ 1596259 h 1596259"/>
              <a:gd name="connsiteX0" fmla="*/ 422837 w 702879"/>
              <a:gd name="connsiteY0" fmla="*/ 1593888 h 1593888"/>
              <a:gd name="connsiteX1" fmla="*/ 420414 w 702879"/>
              <a:gd name="connsiteY1" fmla="*/ 1150115 h 1593888"/>
              <a:gd name="connsiteX2" fmla="*/ 702879 w 702879"/>
              <a:gd name="connsiteY2" fmla="*/ 1152486 h 1593888"/>
              <a:gd name="connsiteX3" fmla="*/ 466397 w 702879"/>
              <a:gd name="connsiteY3" fmla="*/ 867104 h 1593888"/>
              <a:gd name="connsiteX4" fmla="*/ 643759 w 702879"/>
              <a:gd name="connsiteY4" fmla="*/ 867104 h 1593888"/>
              <a:gd name="connsiteX5" fmla="*/ 446690 w 702879"/>
              <a:gd name="connsiteY5" fmla="*/ 564932 h 1593888"/>
              <a:gd name="connsiteX6" fmla="*/ 591207 w 702879"/>
              <a:gd name="connsiteY6" fmla="*/ 564932 h 1593888"/>
              <a:gd name="connsiteX7" fmla="*/ 354724 w 702879"/>
              <a:gd name="connsiteY7" fmla="*/ 0 h 1593888"/>
              <a:gd name="connsiteX8" fmla="*/ 131379 w 702879"/>
              <a:gd name="connsiteY8" fmla="*/ 564932 h 1593888"/>
              <a:gd name="connsiteX9" fmla="*/ 282465 w 702879"/>
              <a:gd name="connsiteY9" fmla="*/ 564932 h 1593888"/>
              <a:gd name="connsiteX10" fmla="*/ 78828 w 702879"/>
              <a:gd name="connsiteY10" fmla="*/ 860535 h 1593888"/>
              <a:gd name="connsiteX11" fmla="*/ 236483 w 702879"/>
              <a:gd name="connsiteY11" fmla="*/ 860535 h 1593888"/>
              <a:gd name="connsiteX12" fmla="*/ 0 w 702879"/>
              <a:gd name="connsiteY12" fmla="*/ 1149569 h 1593888"/>
              <a:gd name="connsiteX13" fmla="*/ 278320 w 702879"/>
              <a:gd name="connsiteY13" fmla="*/ 1150115 h 1593888"/>
              <a:gd name="connsiteX14" fmla="*/ 278319 w 702879"/>
              <a:gd name="connsiteY14" fmla="*/ 1592797 h 1593888"/>
              <a:gd name="connsiteX15" fmla="*/ 422837 w 702879"/>
              <a:gd name="connsiteY15" fmla="*/ 1593888 h 15938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702879" h="1593888">
                <a:moveTo>
                  <a:pt x="422837" y="1593888"/>
                </a:moveTo>
                <a:cubicBezTo>
                  <a:pt x="422029" y="1448335"/>
                  <a:pt x="421222" y="1295668"/>
                  <a:pt x="420414" y="1150115"/>
                </a:cubicBezTo>
                <a:lnTo>
                  <a:pt x="702879" y="1152486"/>
                </a:lnTo>
                <a:lnTo>
                  <a:pt x="466397" y="867104"/>
                </a:lnTo>
                <a:lnTo>
                  <a:pt x="643759" y="867104"/>
                </a:lnTo>
                <a:lnTo>
                  <a:pt x="446690" y="564932"/>
                </a:lnTo>
                <a:lnTo>
                  <a:pt x="591207" y="564932"/>
                </a:lnTo>
                <a:lnTo>
                  <a:pt x="354724" y="0"/>
                </a:lnTo>
                <a:lnTo>
                  <a:pt x="131379" y="564932"/>
                </a:lnTo>
                <a:lnTo>
                  <a:pt x="282465" y="564932"/>
                </a:lnTo>
                <a:lnTo>
                  <a:pt x="78828" y="860535"/>
                </a:lnTo>
                <a:lnTo>
                  <a:pt x="236483" y="860535"/>
                </a:lnTo>
                <a:lnTo>
                  <a:pt x="0" y="1149569"/>
                </a:lnTo>
                <a:lnTo>
                  <a:pt x="278320" y="1150115"/>
                </a:lnTo>
                <a:cubicBezTo>
                  <a:pt x="277512" y="1303209"/>
                  <a:pt x="279127" y="1439703"/>
                  <a:pt x="278319" y="1592797"/>
                </a:cubicBezTo>
                <a:lnTo>
                  <a:pt x="422837" y="1593888"/>
                </a:lnTo>
                <a:close/>
              </a:path>
            </a:pathLst>
          </a:cu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xnSp macro="">
        <xdr:nvCxnSpPr>
          <xdr:cNvPr id="46" name="直線コネクタ 45"/>
          <xdr:cNvCxnSpPr/>
        </xdr:nvCxnSpPr>
        <xdr:spPr>
          <a:xfrm flipH="1">
            <a:off x="1905001" y="5022273"/>
            <a:ext cx="514882" cy="1039091"/>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28" name="楕円 3"/>
          <xdr:cNvSpPr/>
        </xdr:nvSpPr>
        <xdr:spPr>
          <a:xfrm>
            <a:off x="1901220" y="5252876"/>
            <a:ext cx="345416" cy="614787"/>
          </a:xfrm>
          <a:custGeom>
            <a:avLst/>
            <a:gdLst>
              <a:gd name="connsiteX0" fmla="*/ 0 w 731824"/>
              <a:gd name="connsiteY0" fmla="*/ 358687 h 717373"/>
              <a:gd name="connsiteX1" fmla="*/ 365912 w 731824"/>
              <a:gd name="connsiteY1" fmla="*/ 0 h 717373"/>
              <a:gd name="connsiteX2" fmla="*/ 731824 w 731824"/>
              <a:gd name="connsiteY2" fmla="*/ 358687 h 717373"/>
              <a:gd name="connsiteX3" fmla="*/ 365912 w 731824"/>
              <a:gd name="connsiteY3" fmla="*/ 717374 h 717373"/>
              <a:gd name="connsiteX4" fmla="*/ 0 w 731824"/>
              <a:gd name="connsiteY4" fmla="*/ 358687 h 717373"/>
              <a:gd name="connsiteX0" fmla="*/ 0 w 731824"/>
              <a:gd name="connsiteY0" fmla="*/ 358687 h 760010"/>
              <a:gd name="connsiteX1" fmla="*/ 365912 w 731824"/>
              <a:gd name="connsiteY1" fmla="*/ 0 h 760010"/>
              <a:gd name="connsiteX2" fmla="*/ 731824 w 731824"/>
              <a:gd name="connsiteY2" fmla="*/ 358687 h 760010"/>
              <a:gd name="connsiteX3" fmla="*/ 365912 w 731824"/>
              <a:gd name="connsiteY3" fmla="*/ 717374 h 760010"/>
              <a:gd name="connsiteX4" fmla="*/ 367205 w 731824"/>
              <a:gd name="connsiteY4" fmla="*/ 713390 h 760010"/>
              <a:gd name="connsiteX5" fmla="*/ 0 w 731824"/>
              <a:gd name="connsiteY5" fmla="*/ 358687 h 760010"/>
              <a:gd name="connsiteX0" fmla="*/ 39125 w 770949"/>
              <a:gd name="connsiteY0" fmla="*/ 358687 h 1238010"/>
              <a:gd name="connsiteX1" fmla="*/ 405037 w 770949"/>
              <a:gd name="connsiteY1" fmla="*/ 0 h 1238010"/>
              <a:gd name="connsiteX2" fmla="*/ 770949 w 770949"/>
              <a:gd name="connsiteY2" fmla="*/ 358687 h 1238010"/>
              <a:gd name="connsiteX3" fmla="*/ 405037 w 770949"/>
              <a:gd name="connsiteY3" fmla="*/ 717374 h 1238010"/>
              <a:gd name="connsiteX4" fmla="*/ 51606 w 770949"/>
              <a:gd name="connsiteY4" fmla="*/ 1232338 h 1238010"/>
              <a:gd name="connsiteX5" fmla="*/ 39125 w 770949"/>
              <a:gd name="connsiteY5" fmla="*/ 358687 h 1238010"/>
              <a:gd name="connsiteX0" fmla="*/ 39125 w 825682"/>
              <a:gd name="connsiteY0" fmla="*/ 358687 h 1298964"/>
              <a:gd name="connsiteX1" fmla="*/ 405037 w 825682"/>
              <a:gd name="connsiteY1" fmla="*/ 0 h 1298964"/>
              <a:gd name="connsiteX2" fmla="*/ 770949 w 825682"/>
              <a:gd name="connsiteY2" fmla="*/ 358687 h 1298964"/>
              <a:gd name="connsiteX3" fmla="*/ 772899 w 825682"/>
              <a:gd name="connsiteY3" fmla="*/ 1210046 h 1298964"/>
              <a:gd name="connsiteX4" fmla="*/ 51606 w 825682"/>
              <a:gd name="connsiteY4" fmla="*/ 1232338 h 1298964"/>
              <a:gd name="connsiteX5" fmla="*/ 39125 w 825682"/>
              <a:gd name="connsiteY5" fmla="*/ 358687 h 1298964"/>
              <a:gd name="connsiteX0" fmla="*/ 39125 w 807343"/>
              <a:gd name="connsiteY0" fmla="*/ 358687 h 1321182"/>
              <a:gd name="connsiteX1" fmla="*/ 405037 w 807343"/>
              <a:gd name="connsiteY1" fmla="*/ 0 h 1321182"/>
              <a:gd name="connsiteX2" fmla="*/ 770949 w 807343"/>
              <a:gd name="connsiteY2" fmla="*/ 358687 h 1321182"/>
              <a:gd name="connsiteX3" fmla="*/ 747080 w 807343"/>
              <a:gd name="connsiteY3" fmla="*/ 1245609 h 1321182"/>
              <a:gd name="connsiteX4" fmla="*/ 51606 w 807343"/>
              <a:gd name="connsiteY4" fmla="*/ 1232338 h 1321182"/>
              <a:gd name="connsiteX5" fmla="*/ 39125 w 807343"/>
              <a:gd name="connsiteY5" fmla="*/ 358687 h 1321182"/>
              <a:gd name="connsiteX0" fmla="*/ 39125 w 817588"/>
              <a:gd name="connsiteY0" fmla="*/ 358687 h 1318803"/>
              <a:gd name="connsiteX1" fmla="*/ 405037 w 817588"/>
              <a:gd name="connsiteY1" fmla="*/ 0 h 1318803"/>
              <a:gd name="connsiteX2" fmla="*/ 770949 w 817588"/>
              <a:gd name="connsiteY2" fmla="*/ 358687 h 1318803"/>
              <a:gd name="connsiteX3" fmla="*/ 761834 w 817588"/>
              <a:gd name="connsiteY3" fmla="*/ 1242052 h 1318803"/>
              <a:gd name="connsiteX4" fmla="*/ 51606 w 817588"/>
              <a:gd name="connsiteY4" fmla="*/ 1232338 h 1318803"/>
              <a:gd name="connsiteX5" fmla="*/ 39125 w 817588"/>
              <a:gd name="connsiteY5" fmla="*/ 358687 h 1318803"/>
              <a:gd name="connsiteX0" fmla="*/ 49183 w 829009"/>
              <a:gd name="connsiteY0" fmla="*/ 358687 h 1321768"/>
              <a:gd name="connsiteX1" fmla="*/ 415095 w 829009"/>
              <a:gd name="connsiteY1" fmla="*/ 0 h 1321768"/>
              <a:gd name="connsiteX2" fmla="*/ 781007 w 829009"/>
              <a:gd name="connsiteY2" fmla="*/ 358687 h 1321768"/>
              <a:gd name="connsiteX3" fmla="*/ 771892 w 829009"/>
              <a:gd name="connsiteY3" fmla="*/ 1242052 h 1321768"/>
              <a:gd name="connsiteX4" fmla="*/ 43221 w 829009"/>
              <a:gd name="connsiteY4" fmla="*/ 1239451 h 1321768"/>
              <a:gd name="connsiteX5" fmla="*/ 49183 w 829009"/>
              <a:gd name="connsiteY5" fmla="*/ 358687 h 1321768"/>
              <a:gd name="connsiteX0" fmla="*/ 49183 w 829010"/>
              <a:gd name="connsiteY0" fmla="*/ 358687 h 1242052"/>
              <a:gd name="connsiteX1" fmla="*/ 415095 w 829010"/>
              <a:gd name="connsiteY1" fmla="*/ 0 h 1242052"/>
              <a:gd name="connsiteX2" fmla="*/ 781007 w 829010"/>
              <a:gd name="connsiteY2" fmla="*/ 358687 h 1242052"/>
              <a:gd name="connsiteX3" fmla="*/ 771892 w 829010"/>
              <a:gd name="connsiteY3" fmla="*/ 1242052 h 1242052"/>
              <a:gd name="connsiteX4" fmla="*/ 43221 w 829010"/>
              <a:gd name="connsiteY4" fmla="*/ 1239451 h 1242052"/>
              <a:gd name="connsiteX5" fmla="*/ 49183 w 829010"/>
              <a:gd name="connsiteY5" fmla="*/ 358687 h 1242052"/>
              <a:gd name="connsiteX0" fmla="*/ 49183 w 790971"/>
              <a:gd name="connsiteY0" fmla="*/ 358687 h 1281302"/>
              <a:gd name="connsiteX1" fmla="*/ 415095 w 790971"/>
              <a:gd name="connsiteY1" fmla="*/ 0 h 1281302"/>
              <a:gd name="connsiteX2" fmla="*/ 781007 w 790971"/>
              <a:gd name="connsiteY2" fmla="*/ 358687 h 1281302"/>
              <a:gd name="connsiteX3" fmla="*/ 543786 w 790971"/>
              <a:gd name="connsiteY3" fmla="*/ 703146 h 1281302"/>
              <a:gd name="connsiteX4" fmla="*/ 771892 w 790971"/>
              <a:gd name="connsiteY4" fmla="*/ 1242052 h 1281302"/>
              <a:gd name="connsiteX5" fmla="*/ 43221 w 790971"/>
              <a:gd name="connsiteY5" fmla="*/ 1239451 h 1281302"/>
              <a:gd name="connsiteX6" fmla="*/ 49183 w 790971"/>
              <a:gd name="connsiteY6" fmla="*/ 358687 h 1281302"/>
              <a:gd name="connsiteX0" fmla="*/ 32886 w 774674"/>
              <a:gd name="connsiteY0" fmla="*/ 358687 h 1314013"/>
              <a:gd name="connsiteX1" fmla="*/ 398798 w 774674"/>
              <a:gd name="connsiteY1" fmla="*/ 0 h 1314013"/>
              <a:gd name="connsiteX2" fmla="*/ 764710 w 774674"/>
              <a:gd name="connsiteY2" fmla="*/ 358687 h 1314013"/>
              <a:gd name="connsiteX3" fmla="*/ 527489 w 774674"/>
              <a:gd name="connsiteY3" fmla="*/ 703146 h 1314013"/>
              <a:gd name="connsiteX4" fmla="*/ 755595 w 774674"/>
              <a:gd name="connsiteY4" fmla="*/ 1242052 h 1314013"/>
              <a:gd name="connsiteX5" fmla="*/ 26924 w 774674"/>
              <a:gd name="connsiteY5" fmla="*/ 1239451 h 1314013"/>
              <a:gd name="connsiteX6" fmla="*/ 261920 w 774674"/>
              <a:gd name="connsiteY6" fmla="*/ 699591 h 1314013"/>
              <a:gd name="connsiteX7" fmla="*/ 32886 w 774674"/>
              <a:gd name="connsiteY7" fmla="*/ 358687 h 1314013"/>
              <a:gd name="connsiteX0" fmla="*/ 33568 w 775356"/>
              <a:gd name="connsiteY0" fmla="*/ 358687 h 1314013"/>
              <a:gd name="connsiteX1" fmla="*/ 399480 w 775356"/>
              <a:gd name="connsiteY1" fmla="*/ 0 h 1314013"/>
              <a:gd name="connsiteX2" fmla="*/ 765392 w 775356"/>
              <a:gd name="connsiteY2" fmla="*/ 358687 h 1314013"/>
              <a:gd name="connsiteX3" fmla="*/ 528171 w 775356"/>
              <a:gd name="connsiteY3" fmla="*/ 703146 h 1314013"/>
              <a:gd name="connsiteX4" fmla="*/ 756277 w 775356"/>
              <a:gd name="connsiteY4" fmla="*/ 1242052 h 1314013"/>
              <a:gd name="connsiteX5" fmla="*/ 27606 w 775356"/>
              <a:gd name="connsiteY5" fmla="*/ 1239451 h 1314013"/>
              <a:gd name="connsiteX6" fmla="*/ 251537 w 775356"/>
              <a:gd name="connsiteY6" fmla="*/ 699591 h 1314013"/>
              <a:gd name="connsiteX7" fmla="*/ 33568 w 775356"/>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242052"/>
              <a:gd name="connsiteX1" fmla="*/ 371874 w 747750"/>
              <a:gd name="connsiteY1" fmla="*/ 0 h 1242052"/>
              <a:gd name="connsiteX2" fmla="*/ 737786 w 747750"/>
              <a:gd name="connsiteY2" fmla="*/ 358687 h 1242052"/>
              <a:gd name="connsiteX3" fmla="*/ 500565 w 747750"/>
              <a:gd name="connsiteY3" fmla="*/ 703146 h 1242052"/>
              <a:gd name="connsiteX4" fmla="*/ 728671 w 747750"/>
              <a:gd name="connsiteY4" fmla="*/ 1242052 h 1242052"/>
              <a:gd name="connsiteX5" fmla="*/ 0 w 747750"/>
              <a:gd name="connsiteY5" fmla="*/ 1239451 h 1242052"/>
              <a:gd name="connsiteX6" fmla="*/ 223931 w 747750"/>
              <a:gd name="connsiteY6" fmla="*/ 699591 h 1242052"/>
              <a:gd name="connsiteX7" fmla="*/ 5962 w 747750"/>
              <a:gd name="connsiteY7" fmla="*/ 358687 h 1242052"/>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3931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46062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7619 w 747750"/>
              <a:gd name="connsiteY6" fmla="*/ 710260 h 1239451"/>
              <a:gd name="connsiteX7" fmla="*/ 5962 w 747750"/>
              <a:gd name="connsiteY7" fmla="*/ 358687 h 1239451"/>
              <a:gd name="connsiteX0" fmla="*/ 1650 w 743438"/>
              <a:gd name="connsiteY0" fmla="*/ 358687 h 1278400"/>
              <a:gd name="connsiteX1" fmla="*/ 367562 w 743438"/>
              <a:gd name="connsiteY1" fmla="*/ 0 h 1278400"/>
              <a:gd name="connsiteX2" fmla="*/ 733474 w 743438"/>
              <a:gd name="connsiteY2" fmla="*/ 358687 h 1278400"/>
              <a:gd name="connsiteX3" fmla="*/ 496253 w 743438"/>
              <a:gd name="connsiteY3" fmla="*/ 703146 h 1278400"/>
              <a:gd name="connsiteX4" fmla="*/ 724359 w 743438"/>
              <a:gd name="connsiteY4" fmla="*/ 1238496 h 1278400"/>
              <a:gd name="connsiteX5" fmla="*/ 6753 w 743438"/>
              <a:gd name="connsiteY5" fmla="*/ 1239451 h 1278400"/>
              <a:gd name="connsiteX6" fmla="*/ 223307 w 743438"/>
              <a:gd name="connsiteY6" fmla="*/ 710260 h 1278400"/>
              <a:gd name="connsiteX7" fmla="*/ 1650 w 743438"/>
              <a:gd name="connsiteY7" fmla="*/ 358687 h 1278400"/>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272 w 732096"/>
              <a:gd name="connsiteY0" fmla="*/ 358687 h 1239451"/>
              <a:gd name="connsiteX1" fmla="*/ 366184 w 732096"/>
              <a:gd name="connsiteY1" fmla="*/ 0 h 1239451"/>
              <a:gd name="connsiteX2" fmla="*/ 732096 w 732096"/>
              <a:gd name="connsiteY2" fmla="*/ 358687 h 1239451"/>
              <a:gd name="connsiteX3" fmla="*/ 494875 w 732096"/>
              <a:gd name="connsiteY3" fmla="*/ 703146 h 1239451"/>
              <a:gd name="connsiteX4" fmla="*/ 722981 w 732096"/>
              <a:gd name="connsiteY4" fmla="*/ 1238496 h 1239451"/>
              <a:gd name="connsiteX5" fmla="*/ 5375 w 732096"/>
              <a:gd name="connsiteY5" fmla="*/ 1239451 h 1239451"/>
              <a:gd name="connsiteX6" fmla="*/ 221929 w 732096"/>
              <a:gd name="connsiteY6" fmla="*/ 710260 h 1239451"/>
              <a:gd name="connsiteX7" fmla="*/ 272 w 732096"/>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297 w 733121"/>
              <a:gd name="connsiteY0" fmla="*/ 358687 h 1239451"/>
              <a:gd name="connsiteX1" fmla="*/ 367209 w 733121"/>
              <a:gd name="connsiteY1" fmla="*/ 0 h 1239451"/>
              <a:gd name="connsiteX2" fmla="*/ 733121 w 733121"/>
              <a:gd name="connsiteY2" fmla="*/ 358687 h 1239451"/>
              <a:gd name="connsiteX3" fmla="*/ 495900 w 733121"/>
              <a:gd name="connsiteY3" fmla="*/ 703146 h 1239451"/>
              <a:gd name="connsiteX4" fmla="*/ 724006 w 733121"/>
              <a:gd name="connsiteY4" fmla="*/ 1238496 h 1239451"/>
              <a:gd name="connsiteX5" fmla="*/ 6400 w 733121"/>
              <a:gd name="connsiteY5" fmla="*/ 1239451 h 1239451"/>
              <a:gd name="connsiteX6" fmla="*/ 230332 w 733121"/>
              <a:gd name="connsiteY6" fmla="*/ 692478 h 1239451"/>
              <a:gd name="connsiteX7" fmla="*/ 1297 w 733121"/>
              <a:gd name="connsiteY7" fmla="*/ 358687 h 1239451"/>
              <a:gd name="connsiteX0" fmla="*/ 2435 w 734259"/>
              <a:gd name="connsiteY0" fmla="*/ 358687 h 1239451"/>
              <a:gd name="connsiteX1" fmla="*/ 368347 w 734259"/>
              <a:gd name="connsiteY1" fmla="*/ 0 h 1239451"/>
              <a:gd name="connsiteX2" fmla="*/ 734259 w 734259"/>
              <a:gd name="connsiteY2" fmla="*/ 358687 h 1239451"/>
              <a:gd name="connsiteX3" fmla="*/ 497038 w 734259"/>
              <a:gd name="connsiteY3" fmla="*/ 703146 h 1239451"/>
              <a:gd name="connsiteX4" fmla="*/ 725144 w 734259"/>
              <a:gd name="connsiteY4" fmla="*/ 1238496 h 1239451"/>
              <a:gd name="connsiteX5" fmla="*/ 7538 w 734259"/>
              <a:gd name="connsiteY5" fmla="*/ 1239451 h 1239451"/>
              <a:gd name="connsiteX6" fmla="*/ 231470 w 734259"/>
              <a:gd name="connsiteY6" fmla="*/ 692478 h 1239451"/>
              <a:gd name="connsiteX7" fmla="*/ 2435 w 734259"/>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112 w 731936"/>
              <a:gd name="connsiteY0" fmla="*/ 358687 h 1239451"/>
              <a:gd name="connsiteX1" fmla="*/ 366024 w 731936"/>
              <a:gd name="connsiteY1" fmla="*/ 0 h 1239451"/>
              <a:gd name="connsiteX2" fmla="*/ 731936 w 731936"/>
              <a:gd name="connsiteY2" fmla="*/ 358687 h 1239451"/>
              <a:gd name="connsiteX3" fmla="*/ 494715 w 731936"/>
              <a:gd name="connsiteY3" fmla="*/ 703146 h 1239451"/>
              <a:gd name="connsiteX4" fmla="*/ 722821 w 731936"/>
              <a:gd name="connsiteY4" fmla="*/ 1238496 h 1239451"/>
              <a:gd name="connsiteX5" fmla="*/ 5215 w 731936"/>
              <a:gd name="connsiteY5" fmla="*/ 1239451 h 1239451"/>
              <a:gd name="connsiteX6" fmla="*/ 229147 w 731936"/>
              <a:gd name="connsiteY6" fmla="*/ 692478 h 1239451"/>
              <a:gd name="connsiteX7" fmla="*/ 112 w 731936"/>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32014" h="1239451">
                <a:moveTo>
                  <a:pt x="190" y="358687"/>
                </a:moveTo>
                <a:cubicBezTo>
                  <a:pt x="-6505" y="143697"/>
                  <a:pt x="164014" y="0"/>
                  <a:pt x="366102" y="0"/>
                </a:cubicBezTo>
                <a:cubicBezTo>
                  <a:pt x="568190" y="0"/>
                  <a:pt x="730239" y="153775"/>
                  <a:pt x="732014" y="358687"/>
                </a:cubicBezTo>
                <a:cubicBezTo>
                  <a:pt x="730102" y="613389"/>
                  <a:pt x="544262" y="666165"/>
                  <a:pt x="494793" y="703146"/>
                </a:cubicBezTo>
                <a:lnTo>
                  <a:pt x="722899" y="1238496"/>
                </a:lnTo>
                <a:lnTo>
                  <a:pt x="5293" y="1239451"/>
                </a:lnTo>
                <a:lnTo>
                  <a:pt x="229225" y="692478"/>
                </a:lnTo>
                <a:cubicBezTo>
                  <a:pt x="123253" y="623924"/>
                  <a:pt x="6885" y="573677"/>
                  <a:pt x="190" y="358687"/>
                </a:cubicBezTo>
                <a:close/>
              </a:path>
            </a:pathLst>
          </a:custGeom>
          <a:solidFill>
            <a:schemeClr val="bg1"/>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9" name="フリーフォーム 48"/>
          <xdr:cNvSpPr/>
        </xdr:nvSpPr>
        <xdr:spPr>
          <a:xfrm>
            <a:off x="644103" y="3761375"/>
            <a:ext cx="807475" cy="1976172"/>
          </a:xfrm>
          <a:custGeom>
            <a:avLst/>
            <a:gdLst>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5897 w 702879"/>
              <a:gd name="connsiteY13" fmla="*/ 1143000 h 1609397"/>
              <a:gd name="connsiteX14" fmla="*/ 275897 w 702879"/>
              <a:gd name="connsiteY14" fmla="*/ 1609397 h 1609397"/>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5897 w 702879"/>
              <a:gd name="connsiteY13" fmla="*/ 1143000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50115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50115 h 1609397"/>
              <a:gd name="connsiteX2" fmla="*/ 702879 w 702879"/>
              <a:gd name="connsiteY2" fmla="*/ 1152486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596259"/>
              <a:gd name="connsiteX1" fmla="*/ 420414 w 702879"/>
              <a:gd name="connsiteY1" fmla="*/ 1150115 h 1596259"/>
              <a:gd name="connsiteX2" fmla="*/ 702879 w 702879"/>
              <a:gd name="connsiteY2" fmla="*/ 1152486 h 1596259"/>
              <a:gd name="connsiteX3" fmla="*/ 466397 w 702879"/>
              <a:gd name="connsiteY3" fmla="*/ 867104 h 1596259"/>
              <a:gd name="connsiteX4" fmla="*/ 643759 w 702879"/>
              <a:gd name="connsiteY4" fmla="*/ 867104 h 1596259"/>
              <a:gd name="connsiteX5" fmla="*/ 446690 w 702879"/>
              <a:gd name="connsiteY5" fmla="*/ 564932 h 1596259"/>
              <a:gd name="connsiteX6" fmla="*/ 591207 w 702879"/>
              <a:gd name="connsiteY6" fmla="*/ 564932 h 1596259"/>
              <a:gd name="connsiteX7" fmla="*/ 354724 w 702879"/>
              <a:gd name="connsiteY7" fmla="*/ 0 h 1596259"/>
              <a:gd name="connsiteX8" fmla="*/ 131379 w 702879"/>
              <a:gd name="connsiteY8" fmla="*/ 564932 h 1596259"/>
              <a:gd name="connsiteX9" fmla="*/ 282465 w 702879"/>
              <a:gd name="connsiteY9" fmla="*/ 564932 h 1596259"/>
              <a:gd name="connsiteX10" fmla="*/ 78828 w 702879"/>
              <a:gd name="connsiteY10" fmla="*/ 860535 h 1596259"/>
              <a:gd name="connsiteX11" fmla="*/ 236483 w 702879"/>
              <a:gd name="connsiteY11" fmla="*/ 860535 h 1596259"/>
              <a:gd name="connsiteX12" fmla="*/ 0 w 702879"/>
              <a:gd name="connsiteY12" fmla="*/ 1149569 h 1596259"/>
              <a:gd name="connsiteX13" fmla="*/ 278320 w 702879"/>
              <a:gd name="connsiteY13" fmla="*/ 1150115 h 1596259"/>
              <a:gd name="connsiteX14" fmla="*/ 278319 w 702879"/>
              <a:gd name="connsiteY14" fmla="*/ 1592797 h 1596259"/>
              <a:gd name="connsiteX15" fmla="*/ 420414 w 702879"/>
              <a:gd name="connsiteY15" fmla="*/ 1596259 h 1596259"/>
              <a:gd name="connsiteX0" fmla="*/ 422837 w 702879"/>
              <a:gd name="connsiteY0" fmla="*/ 1586773 h 1592797"/>
              <a:gd name="connsiteX1" fmla="*/ 420414 w 702879"/>
              <a:gd name="connsiteY1" fmla="*/ 1150115 h 1592797"/>
              <a:gd name="connsiteX2" fmla="*/ 702879 w 702879"/>
              <a:gd name="connsiteY2" fmla="*/ 1152486 h 1592797"/>
              <a:gd name="connsiteX3" fmla="*/ 466397 w 702879"/>
              <a:gd name="connsiteY3" fmla="*/ 867104 h 1592797"/>
              <a:gd name="connsiteX4" fmla="*/ 643759 w 702879"/>
              <a:gd name="connsiteY4" fmla="*/ 867104 h 1592797"/>
              <a:gd name="connsiteX5" fmla="*/ 446690 w 702879"/>
              <a:gd name="connsiteY5" fmla="*/ 564932 h 1592797"/>
              <a:gd name="connsiteX6" fmla="*/ 591207 w 702879"/>
              <a:gd name="connsiteY6" fmla="*/ 564932 h 1592797"/>
              <a:gd name="connsiteX7" fmla="*/ 354724 w 702879"/>
              <a:gd name="connsiteY7" fmla="*/ 0 h 1592797"/>
              <a:gd name="connsiteX8" fmla="*/ 131379 w 702879"/>
              <a:gd name="connsiteY8" fmla="*/ 564932 h 1592797"/>
              <a:gd name="connsiteX9" fmla="*/ 282465 w 702879"/>
              <a:gd name="connsiteY9" fmla="*/ 564932 h 1592797"/>
              <a:gd name="connsiteX10" fmla="*/ 78828 w 702879"/>
              <a:gd name="connsiteY10" fmla="*/ 860535 h 1592797"/>
              <a:gd name="connsiteX11" fmla="*/ 236483 w 702879"/>
              <a:gd name="connsiteY11" fmla="*/ 860535 h 1592797"/>
              <a:gd name="connsiteX12" fmla="*/ 0 w 702879"/>
              <a:gd name="connsiteY12" fmla="*/ 1149569 h 1592797"/>
              <a:gd name="connsiteX13" fmla="*/ 278320 w 702879"/>
              <a:gd name="connsiteY13" fmla="*/ 1150115 h 1592797"/>
              <a:gd name="connsiteX14" fmla="*/ 278319 w 702879"/>
              <a:gd name="connsiteY14" fmla="*/ 1592797 h 1592797"/>
              <a:gd name="connsiteX15" fmla="*/ 422837 w 702879"/>
              <a:gd name="connsiteY15" fmla="*/ 1586773 h 1592797"/>
              <a:gd name="connsiteX0" fmla="*/ 422837 w 702879"/>
              <a:gd name="connsiteY0" fmla="*/ 1596259 h 1596259"/>
              <a:gd name="connsiteX1" fmla="*/ 420414 w 702879"/>
              <a:gd name="connsiteY1" fmla="*/ 1150115 h 1596259"/>
              <a:gd name="connsiteX2" fmla="*/ 702879 w 702879"/>
              <a:gd name="connsiteY2" fmla="*/ 1152486 h 1596259"/>
              <a:gd name="connsiteX3" fmla="*/ 466397 w 702879"/>
              <a:gd name="connsiteY3" fmla="*/ 867104 h 1596259"/>
              <a:gd name="connsiteX4" fmla="*/ 643759 w 702879"/>
              <a:gd name="connsiteY4" fmla="*/ 867104 h 1596259"/>
              <a:gd name="connsiteX5" fmla="*/ 446690 w 702879"/>
              <a:gd name="connsiteY5" fmla="*/ 564932 h 1596259"/>
              <a:gd name="connsiteX6" fmla="*/ 591207 w 702879"/>
              <a:gd name="connsiteY6" fmla="*/ 564932 h 1596259"/>
              <a:gd name="connsiteX7" fmla="*/ 354724 w 702879"/>
              <a:gd name="connsiteY7" fmla="*/ 0 h 1596259"/>
              <a:gd name="connsiteX8" fmla="*/ 131379 w 702879"/>
              <a:gd name="connsiteY8" fmla="*/ 564932 h 1596259"/>
              <a:gd name="connsiteX9" fmla="*/ 282465 w 702879"/>
              <a:gd name="connsiteY9" fmla="*/ 564932 h 1596259"/>
              <a:gd name="connsiteX10" fmla="*/ 78828 w 702879"/>
              <a:gd name="connsiteY10" fmla="*/ 860535 h 1596259"/>
              <a:gd name="connsiteX11" fmla="*/ 236483 w 702879"/>
              <a:gd name="connsiteY11" fmla="*/ 860535 h 1596259"/>
              <a:gd name="connsiteX12" fmla="*/ 0 w 702879"/>
              <a:gd name="connsiteY12" fmla="*/ 1149569 h 1596259"/>
              <a:gd name="connsiteX13" fmla="*/ 278320 w 702879"/>
              <a:gd name="connsiteY13" fmla="*/ 1150115 h 1596259"/>
              <a:gd name="connsiteX14" fmla="*/ 278319 w 702879"/>
              <a:gd name="connsiteY14" fmla="*/ 1592797 h 1596259"/>
              <a:gd name="connsiteX15" fmla="*/ 422837 w 702879"/>
              <a:gd name="connsiteY15" fmla="*/ 1596259 h 1596259"/>
              <a:gd name="connsiteX0" fmla="*/ 422837 w 702879"/>
              <a:gd name="connsiteY0" fmla="*/ 1593888 h 1593888"/>
              <a:gd name="connsiteX1" fmla="*/ 420414 w 702879"/>
              <a:gd name="connsiteY1" fmla="*/ 1150115 h 1593888"/>
              <a:gd name="connsiteX2" fmla="*/ 702879 w 702879"/>
              <a:gd name="connsiteY2" fmla="*/ 1152486 h 1593888"/>
              <a:gd name="connsiteX3" fmla="*/ 466397 w 702879"/>
              <a:gd name="connsiteY3" fmla="*/ 867104 h 1593888"/>
              <a:gd name="connsiteX4" fmla="*/ 643759 w 702879"/>
              <a:gd name="connsiteY4" fmla="*/ 867104 h 1593888"/>
              <a:gd name="connsiteX5" fmla="*/ 446690 w 702879"/>
              <a:gd name="connsiteY5" fmla="*/ 564932 h 1593888"/>
              <a:gd name="connsiteX6" fmla="*/ 591207 w 702879"/>
              <a:gd name="connsiteY6" fmla="*/ 564932 h 1593888"/>
              <a:gd name="connsiteX7" fmla="*/ 354724 w 702879"/>
              <a:gd name="connsiteY7" fmla="*/ 0 h 1593888"/>
              <a:gd name="connsiteX8" fmla="*/ 131379 w 702879"/>
              <a:gd name="connsiteY8" fmla="*/ 564932 h 1593888"/>
              <a:gd name="connsiteX9" fmla="*/ 282465 w 702879"/>
              <a:gd name="connsiteY9" fmla="*/ 564932 h 1593888"/>
              <a:gd name="connsiteX10" fmla="*/ 78828 w 702879"/>
              <a:gd name="connsiteY10" fmla="*/ 860535 h 1593888"/>
              <a:gd name="connsiteX11" fmla="*/ 236483 w 702879"/>
              <a:gd name="connsiteY11" fmla="*/ 860535 h 1593888"/>
              <a:gd name="connsiteX12" fmla="*/ 0 w 702879"/>
              <a:gd name="connsiteY12" fmla="*/ 1149569 h 1593888"/>
              <a:gd name="connsiteX13" fmla="*/ 278320 w 702879"/>
              <a:gd name="connsiteY13" fmla="*/ 1150115 h 1593888"/>
              <a:gd name="connsiteX14" fmla="*/ 278319 w 702879"/>
              <a:gd name="connsiteY14" fmla="*/ 1592797 h 1593888"/>
              <a:gd name="connsiteX15" fmla="*/ 422837 w 702879"/>
              <a:gd name="connsiteY15" fmla="*/ 1593888 h 15938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702879" h="1593888">
                <a:moveTo>
                  <a:pt x="422837" y="1593888"/>
                </a:moveTo>
                <a:cubicBezTo>
                  <a:pt x="422029" y="1448335"/>
                  <a:pt x="421222" y="1295668"/>
                  <a:pt x="420414" y="1150115"/>
                </a:cubicBezTo>
                <a:lnTo>
                  <a:pt x="702879" y="1152486"/>
                </a:lnTo>
                <a:lnTo>
                  <a:pt x="466397" y="867104"/>
                </a:lnTo>
                <a:lnTo>
                  <a:pt x="643759" y="867104"/>
                </a:lnTo>
                <a:lnTo>
                  <a:pt x="446690" y="564932"/>
                </a:lnTo>
                <a:lnTo>
                  <a:pt x="591207" y="564932"/>
                </a:lnTo>
                <a:lnTo>
                  <a:pt x="354724" y="0"/>
                </a:lnTo>
                <a:lnTo>
                  <a:pt x="131379" y="564932"/>
                </a:lnTo>
                <a:lnTo>
                  <a:pt x="282465" y="564932"/>
                </a:lnTo>
                <a:lnTo>
                  <a:pt x="78828" y="860535"/>
                </a:lnTo>
                <a:lnTo>
                  <a:pt x="236483" y="860535"/>
                </a:lnTo>
                <a:lnTo>
                  <a:pt x="0" y="1149569"/>
                </a:lnTo>
                <a:lnTo>
                  <a:pt x="278320" y="1150115"/>
                </a:lnTo>
                <a:cubicBezTo>
                  <a:pt x="277512" y="1303209"/>
                  <a:pt x="279127" y="1439703"/>
                  <a:pt x="278319" y="1592797"/>
                </a:cubicBezTo>
                <a:lnTo>
                  <a:pt x="422837" y="1593888"/>
                </a:lnTo>
                <a:close/>
              </a:path>
            </a:pathLst>
          </a:cu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xnSp macro="">
        <xdr:nvCxnSpPr>
          <xdr:cNvPr id="44" name="直線コネクタ 43"/>
          <xdr:cNvCxnSpPr/>
        </xdr:nvCxnSpPr>
        <xdr:spPr>
          <a:xfrm flipH="1">
            <a:off x="961160" y="4944341"/>
            <a:ext cx="1153657" cy="111702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27" name="楕円 3"/>
          <xdr:cNvSpPr/>
        </xdr:nvSpPr>
        <xdr:spPr>
          <a:xfrm>
            <a:off x="1413668" y="4963154"/>
            <a:ext cx="345416" cy="624865"/>
          </a:xfrm>
          <a:custGeom>
            <a:avLst/>
            <a:gdLst>
              <a:gd name="connsiteX0" fmla="*/ 0 w 731824"/>
              <a:gd name="connsiteY0" fmla="*/ 358687 h 717373"/>
              <a:gd name="connsiteX1" fmla="*/ 365912 w 731824"/>
              <a:gd name="connsiteY1" fmla="*/ 0 h 717373"/>
              <a:gd name="connsiteX2" fmla="*/ 731824 w 731824"/>
              <a:gd name="connsiteY2" fmla="*/ 358687 h 717373"/>
              <a:gd name="connsiteX3" fmla="*/ 365912 w 731824"/>
              <a:gd name="connsiteY3" fmla="*/ 717374 h 717373"/>
              <a:gd name="connsiteX4" fmla="*/ 0 w 731824"/>
              <a:gd name="connsiteY4" fmla="*/ 358687 h 717373"/>
              <a:gd name="connsiteX0" fmla="*/ 0 w 731824"/>
              <a:gd name="connsiteY0" fmla="*/ 358687 h 760010"/>
              <a:gd name="connsiteX1" fmla="*/ 365912 w 731824"/>
              <a:gd name="connsiteY1" fmla="*/ 0 h 760010"/>
              <a:gd name="connsiteX2" fmla="*/ 731824 w 731824"/>
              <a:gd name="connsiteY2" fmla="*/ 358687 h 760010"/>
              <a:gd name="connsiteX3" fmla="*/ 365912 w 731824"/>
              <a:gd name="connsiteY3" fmla="*/ 717374 h 760010"/>
              <a:gd name="connsiteX4" fmla="*/ 367205 w 731824"/>
              <a:gd name="connsiteY4" fmla="*/ 713390 h 760010"/>
              <a:gd name="connsiteX5" fmla="*/ 0 w 731824"/>
              <a:gd name="connsiteY5" fmla="*/ 358687 h 760010"/>
              <a:gd name="connsiteX0" fmla="*/ 39125 w 770949"/>
              <a:gd name="connsiteY0" fmla="*/ 358687 h 1238010"/>
              <a:gd name="connsiteX1" fmla="*/ 405037 w 770949"/>
              <a:gd name="connsiteY1" fmla="*/ 0 h 1238010"/>
              <a:gd name="connsiteX2" fmla="*/ 770949 w 770949"/>
              <a:gd name="connsiteY2" fmla="*/ 358687 h 1238010"/>
              <a:gd name="connsiteX3" fmla="*/ 405037 w 770949"/>
              <a:gd name="connsiteY3" fmla="*/ 717374 h 1238010"/>
              <a:gd name="connsiteX4" fmla="*/ 51606 w 770949"/>
              <a:gd name="connsiteY4" fmla="*/ 1232338 h 1238010"/>
              <a:gd name="connsiteX5" fmla="*/ 39125 w 770949"/>
              <a:gd name="connsiteY5" fmla="*/ 358687 h 1238010"/>
              <a:gd name="connsiteX0" fmla="*/ 39125 w 825682"/>
              <a:gd name="connsiteY0" fmla="*/ 358687 h 1298964"/>
              <a:gd name="connsiteX1" fmla="*/ 405037 w 825682"/>
              <a:gd name="connsiteY1" fmla="*/ 0 h 1298964"/>
              <a:gd name="connsiteX2" fmla="*/ 770949 w 825682"/>
              <a:gd name="connsiteY2" fmla="*/ 358687 h 1298964"/>
              <a:gd name="connsiteX3" fmla="*/ 772899 w 825682"/>
              <a:gd name="connsiteY3" fmla="*/ 1210046 h 1298964"/>
              <a:gd name="connsiteX4" fmla="*/ 51606 w 825682"/>
              <a:gd name="connsiteY4" fmla="*/ 1232338 h 1298964"/>
              <a:gd name="connsiteX5" fmla="*/ 39125 w 825682"/>
              <a:gd name="connsiteY5" fmla="*/ 358687 h 1298964"/>
              <a:gd name="connsiteX0" fmla="*/ 39125 w 807343"/>
              <a:gd name="connsiteY0" fmla="*/ 358687 h 1321182"/>
              <a:gd name="connsiteX1" fmla="*/ 405037 w 807343"/>
              <a:gd name="connsiteY1" fmla="*/ 0 h 1321182"/>
              <a:gd name="connsiteX2" fmla="*/ 770949 w 807343"/>
              <a:gd name="connsiteY2" fmla="*/ 358687 h 1321182"/>
              <a:gd name="connsiteX3" fmla="*/ 747080 w 807343"/>
              <a:gd name="connsiteY3" fmla="*/ 1245609 h 1321182"/>
              <a:gd name="connsiteX4" fmla="*/ 51606 w 807343"/>
              <a:gd name="connsiteY4" fmla="*/ 1232338 h 1321182"/>
              <a:gd name="connsiteX5" fmla="*/ 39125 w 807343"/>
              <a:gd name="connsiteY5" fmla="*/ 358687 h 1321182"/>
              <a:gd name="connsiteX0" fmla="*/ 39125 w 817588"/>
              <a:gd name="connsiteY0" fmla="*/ 358687 h 1318803"/>
              <a:gd name="connsiteX1" fmla="*/ 405037 w 817588"/>
              <a:gd name="connsiteY1" fmla="*/ 0 h 1318803"/>
              <a:gd name="connsiteX2" fmla="*/ 770949 w 817588"/>
              <a:gd name="connsiteY2" fmla="*/ 358687 h 1318803"/>
              <a:gd name="connsiteX3" fmla="*/ 761834 w 817588"/>
              <a:gd name="connsiteY3" fmla="*/ 1242052 h 1318803"/>
              <a:gd name="connsiteX4" fmla="*/ 51606 w 817588"/>
              <a:gd name="connsiteY4" fmla="*/ 1232338 h 1318803"/>
              <a:gd name="connsiteX5" fmla="*/ 39125 w 817588"/>
              <a:gd name="connsiteY5" fmla="*/ 358687 h 1318803"/>
              <a:gd name="connsiteX0" fmla="*/ 49183 w 829009"/>
              <a:gd name="connsiteY0" fmla="*/ 358687 h 1321768"/>
              <a:gd name="connsiteX1" fmla="*/ 415095 w 829009"/>
              <a:gd name="connsiteY1" fmla="*/ 0 h 1321768"/>
              <a:gd name="connsiteX2" fmla="*/ 781007 w 829009"/>
              <a:gd name="connsiteY2" fmla="*/ 358687 h 1321768"/>
              <a:gd name="connsiteX3" fmla="*/ 771892 w 829009"/>
              <a:gd name="connsiteY3" fmla="*/ 1242052 h 1321768"/>
              <a:gd name="connsiteX4" fmla="*/ 43221 w 829009"/>
              <a:gd name="connsiteY4" fmla="*/ 1239451 h 1321768"/>
              <a:gd name="connsiteX5" fmla="*/ 49183 w 829009"/>
              <a:gd name="connsiteY5" fmla="*/ 358687 h 1321768"/>
              <a:gd name="connsiteX0" fmla="*/ 49183 w 829010"/>
              <a:gd name="connsiteY0" fmla="*/ 358687 h 1242052"/>
              <a:gd name="connsiteX1" fmla="*/ 415095 w 829010"/>
              <a:gd name="connsiteY1" fmla="*/ 0 h 1242052"/>
              <a:gd name="connsiteX2" fmla="*/ 781007 w 829010"/>
              <a:gd name="connsiteY2" fmla="*/ 358687 h 1242052"/>
              <a:gd name="connsiteX3" fmla="*/ 771892 w 829010"/>
              <a:gd name="connsiteY3" fmla="*/ 1242052 h 1242052"/>
              <a:gd name="connsiteX4" fmla="*/ 43221 w 829010"/>
              <a:gd name="connsiteY4" fmla="*/ 1239451 h 1242052"/>
              <a:gd name="connsiteX5" fmla="*/ 49183 w 829010"/>
              <a:gd name="connsiteY5" fmla="*/ 358687 h 1242052"/>
              <a:gd name="connsiteX0" fmla="*/ 49183 w 790971"/>
              <a:gd name="connsiteY0" fmla="*/ 358687 h 1281302"/>
              <a:gd name="connsiteX1" fmla="*/ 415095 w 790971"/>
              <a:gd name="connsiteY1" fmla="*/ 0 h 1281302"/>
              <a:gd name="connsiteX2" fmla="*/ 781007 w 790971"/>
              <a:gd name="connsiteY2" fmla="*/ 358687 h 1281302"/>
              <a:gd name="connsiteX3" fmla="*/ 543786 w 790971"/>
              <a:gd name="connsiteY3" fmla="*/ 703146 h 1281302"/>
              <a:gd name="connsiteX4" fmla="*/ 771892 w 790971"/>
              <a:gd name="connsiteY4" fmla="*/ 1242052 h 1281302"/>
              <a:gd name="connsiteX5" fmla="*/ 43221 w 790971"/>
              <a:gd name="connsiteY5" fmla="*/ 1239451 h 1281302"/>
              <a:gd name="connsiteX6" fmla="*/ 49183 w 790971"/>
              <a:gd name="connsiteY6" fmla="*/ 358687 h 1281302"/>
              <a:gd name="connsiteX0" fmla="*/ 32886 w 774674"/>
              <a:gd name="connsiteY0" fmla="*/ 358687 h 1314013"/>
              <a:gd name="connsiteX1" fmla="*/ 398798 w 774674"/>
              <a:gd name="connsiteY1" fmla="*/ 0 h 1314013"/>
              <a:gd name="connsiteX2" fmla="*/ 764710 w 774674"/>
              <a:gd name="connsiteY2" fmla="*/ 358687 h 1314013"/>
              <a:gd name="connsiteX3" fmla="*/ 527489 w 774674"/>
              <a:gd name="connsiteY3" fmla="*/ 703146 h 1314013"/>
              <a:gd name="connsiteX4" fmla="*/ 755595 w 774674"/>
              <a:gd name="connsiteY4" fmla="*/ 1242052 h 1314013"/>
              <a:gd name="connsiteX5" fmla="*/ 26924 w 774674"/>
              <a:gd name="connsiteY5" fmla="*/ 1239451 h 1314013"/>
              <a:gd name="connsiteX6" fmla="*/ 261920 w 774674"/>
              <a:gd name="connsiteY6" fmla="*/ 699591 h 1314013"/>
              <a:gd name="connsiteX7" fmla="*/ 32886 w 774674"/>
              <a:gd name="connsiteY7" fmla="*/ 358687 h 1314013"/>
              <a:gd name="connsiteX0" fmla="*/ 33568 w 775356"/>
              <a:gd name="connsiteY0" fmla="*/ 358687 h 1314013"/>
              <a:gd name="connsiteX1" fmla="*/ 399480 w 775356"/>
              <a:gd name="connsiteY1" fmla="*/ 0 h 1314013"/>
              <a:gd name="connsiteX2" fmla="*/ 765392 w 775356"/>
              <a:gd name="connsiteY2" fmla="*/ 358687 h 1314013"/>
              <a:gd name="connsiteX3" fmla="*/ 528171 w 775356"/>
              <a:gd name="connsiteY3" fmla="*/ 703146 h 1314013"/>
              <a:gd name="connsiteX4" fmla="*/ 756277 w 775356"/>
              <a:gd name="connsiteY4" fmla="*/ 1242052 h 1314013"/>
              <a:gd name="connsiteX5" fmla="*/ 27606 w 775356"/>
              <a:gd name="connsiteY5" fmla="*/ 1239451 h 1314013"/>
              <a:gd name="connsiteX6" fmla="*/ 251537 w 775356"/>
              <a:gd name="connsiteY6" fmla="*/ 699591 h 1314013"/>
              <a:gd name="connsiteX7" fmla="*/ 33568 w 775356"/>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242052"/>
              <a:gd name="connsiteX1" fmla="*/ 371874 w 747750"/>
              <a:gd name="connsiteY1" fmla="*/ 0 h 1242052"/>
              <a:gd name="connsiteX2" fmla="*/ 737786 w 747750"/>
              <a:gd name="connsiteY2" fmla="*/ 358687 h 1242052"/>
              <a:gd name="connsiteX3" fmla="*/ 500565 w 747750"/>
              <a:gd name="connsiteY3" fmla="*/ 703146 h 1242052"/>
              <a:gd name="connsiteX4" fmla="*/ 728671 w 747750"/>
              <a:gd name="connsiteY4" fmla="*/ 1242052 h 1242052"/>
              <a:gd name="connsiteX5" fmla="*/ 0 w 747750"/>
              <a:gd name="connsiteY5" fmla="*/ 1239451 h 1242052"/>
              <a:gd name="connsiteX6" fmla="*/ 223931 w 747750"/>
              <a:gd name="connsiteY6" fmla="*/ 699591 h 1242052"/>
              <a:gd name="connsiteX7" fmla="*/ 5962 w 747750"/>
              <a:gd name="connsiteY7" fmla="*/ 358687 h 1242052"/>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3931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46062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7619 w 747750"/>
              <a:gd name="connsiteY6" fmla="*/ 710260 h 1239451"/>
              <a:gd name="connsiteX7" fmla="*/ 5962 w 747750"/>
              <a:gd name="connsiteY7" fmla="*/ 358687 h 1239451"/>
              <a:gd name="connsiteX0" fmla="*/ 1650 w 743438"/>
              <a:gd name="connsiteY0" fmla="*/ 358687 h 1278400"/>
              <a:gd name="connsiteX1" fmla="*/ 367562 w 743438"/>
              <a:gd name="connsiteY1" fmla="*/ 0 h 1278400"/>
              <a:gd name="connsiteX2" fmla="*/ 733474 w 743438"/>
              <a:gd name="connsiteY2" fmla="*/ 358687 h 1278400"/>
              <a:gd name="connsiteX3" fmla="*/ 496253 w 743438"/>
              <a:gd name="connsiteY3" fmla="*/ 703146 h 1278400"/>
              <a:gd name="connsiteX4" fmla="*/ 724359 w 743438"/>
              <a:gd name="connsiteY4" fmla="*/ 1238496 h 1278400"/>
              <a:gd name="connsiteX5" fmla="*/ 6753 w 743438"/>
              <a:gd name="connsiteY5" fmla="*/ 1239451 h 1278400"/>
              <a:gd name="connsiteX6" fmla="*/ 223307 w 743438"/>
              <a:gd name="connsiteY6" fmla="*/ 710260 h 1278400"/>
              <a:gd name="connsiteX7" fmla="*/ 1650 w 743438"/>
              <a:gd name="connsiteY7" fmla="*/ 358687 h 1278400"/>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272 w 732096"/>
              <a:gd name="connsiteY0" fmla="*/ 358687 h 1239451"/>
              <a:gd name="connsiteX1" fmla="*/ 366184 w 732096"/>
              <a:gd name="connsiteY1" fmla="*/ 0 h 1239451"/>
              <a:gd name="connsiteX2" fmla="*/ 732096 w 732096"/>
              <a:gd name="connsiteY2" fmla="*/ 358687 h 1239451"/>
              <a:gd name="connsiteX3" fmla="*/ 494875 w 732096"/>
              <a:gd name="connsiteY3" fmla="*/ 703146 h 1239451"/>
              <a:gd name="connsiteX4" fmla="*/ 722981 w 732096"/>
              <a:gd name="connsiteY4" fmla="*/ 1238496 h 1239451"/>
              <a:gd name="connsiteX5" fmla="*/ 5375 w 732096"/>
              <a:gd name="connsiteY5" fmla="*/ 1239451 h 1239451"/>
              <a:gd name="connsiteX6" fmla="*/ 221929 w 732096"/>
              <a:gd name="connsiteY6" fmla="*/ 710260 h 1239451"/>
              <a:gd name="connsiteX7" fmla="*/ 272 w 732096"/>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297 w 733121"/>
              <a:gd name="connsiteY0" fmla="*/ 358687 h 1239451"/>
              <a:gd name="connsiteX1" fmla="*/ 367209 w 733121"/>
              <a:gd name="connsiteY1" fmla="*/ 0 h 1239451"/>
              <a:gd name="connsiteX2" fmla="*/ 733121 w 733121"/>
              <a:gd name="connsiteY2" fmla="*/ 358687 h 1239451"/>
              <a:gd name="connsiteX3" fmla="*/ 495900 w 733121"/>
              <a:gd name="connsiteY3" fmla="*/ 703146 h 1239451"/>
              <a:gd name="connsiteX4" fmla="*/ 724006 w 733121"/>
              <a:gd name="connsiteY4" fmla="*/ 1238496 h 1239451"/>
              <a:gd name="connsiteX5" fmla="*/ 6400 w 733121"/>
              <a:gd name="connsiteY5" fmla="*/ 1239451 h 1239451"/>
              <a:gd name="connsiteX6" fmla="*/ 230332 w 733121"/>
              <a:gd name="connsiteY6" fmla="*/ 692478 h 1239451"/>
              <a:gd name="connsiteX7" fmla="*/ 1297 w 733121"/>
              <a:gd name="connsiteY7" fmla="*/ 358687 h 1239451"/>
              <a:gd name="connsiteX0" fmla="*/ 2435 w 734259"/>
              <a:gd name="connsiteY0" fmla="*/ 358687 h 1239451"/>
              <a:gd name="connsiteX1" fmla="*/ 368347 w 734259"/>
              <a:gd name="connsiteY1" fmla="*/ 0 h 1239451"/>
              <a:gd name="connsiteX2" fmla="*/ 734259 w 734259"/>
              <a:gd name="connsiteY2" fmla="*/ 358687 h 1239451"/>
              <a:gd name="connsiteX3" fmla="*/ 497038 w 734259"/>
              <a:gd name="connsiteY3" fmla="*/ 703146 h 1239451"/>
              <a:gd name="connsiteX4" fmla="*/ 725144 w 734259"/>
              <a:gd name="connsiteY4" fmla="*/ 1238496 h 1239451"/>
              <a:gd name="connsiteX5" fmla="*/ 7538 w 734259"/>
              <a:gd name="connsiteY5" fmla="*/ 1239451 h 1239451"/>
              <a:gd name="connsiteX6" fmla="*/ 231470 w 734259"/>
              <a:gd name="connsiteY6" fmla="*/ 692478 h 1239451"/>
              <a:gd name="connsiteX7" fmla="*/ 2435 w 734259"/>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112 w 731936"/>
              <a:gd name="connsiteY0" fmla="*/ 358687 h 1239451"/>
              <a:gd name="connsiteX1" fmla="*/ 366024 w 731936"/>
              <a:gd name="connsiteY1" fmla="*/ 0 h 1239451"/>
              <a:gd name="connsiteX2" fmla="*/ 731936 w 731936"/>
              <a:gd name="connsiteY2" fmla="*/ 358687 h 1239451"/>
              <a:gd name="connsiteX3" fmla="*/ 494715 w 731936"/>
              <a:gd name="connsiteY3" fmla="*/ 703146 h 1239451"/>
              <a:gd name="connsiteX4" fmla="*/ 722821 w 731936"/>
              <a:gd name="connsiteY4" fmla="*/ 1238496 h 1239451"/>
              <a:gd name="connsiteX5" fmla="*/ 5215 w 731936"/>
              <a:gd name="connsiteY5" fmla="*/ 1239451 h 1239451"/>
              <a:gd name="connsiteX6" fmla="*/ 229147 w 731936"/>
              <a:gd name="connsiteY6" fmla="*/ 692478 h 1239451"/>
              <a:gd name="connsiteX7" fmla="*/ 112 w 731936"/>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32014" h="1239451">
                <a:moveTo>
                  <a:pt x="190" y="358687"/>
                </a:moveTo>
                <a:cubicBezTo>
                  <a:pt x="-6505" y="143697"/>
                  <a:pt x="164014" y="0"/>
                  <a:pt x="366102" y="0"/>
                </a:cubicBezTo>
                <a:cubicBezTo>
                  <a:pt x="568190" y="0"/>
                  <a:pt x="730239" y="153775"/>
                  <a:pt x="732014" y="358687"/>
                </a:cubicBezTo>
                <a:cubicBezTo>
                  <a:pt x="730102" y="613389"/>
                  <a:pt x="544262" y="666165"/>
                  <a:pt x="494793" y="703146"/>
                </a:cubicBezTo>
                <a:lnTo>
                  <a:pt x="722899" y="1238496"/>
                </a:lnTo>
                <a:lnTo>
                  <a:pt x="5293" y="1239451"/>
                </a:lnTo>
                <a:lnTo>
                  <a:pt x="229225" y="692478"/>
                </a:lnTo>
                <a:cubicBezTo>
                  <a:pt x="123253" y="623924"/>
                  <a:pt x="6885" y="573677"/>
                  <a:pt x="190" y="358687"/>
                </a:cubicBezTo>
                <a:close/>
              </a:path>
            </a:pathLst>
          </a:custGeom>
          <a:solidFill>
            <a:schemeClr val="bg1"/>
          </a:solidFill>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29" name="楕円 3"/>
          <xdr:cNvSpPr/>
        </xdr:nvSpPr>
        <xdr:spPr>
          <a:xfrm>
            <a:off x="1088716" y="5334109"/>
            <a:ext cx="345415" cy="624865"/>
          </a:xfrm>
          <a:custGeom>
            <a:avLst/>
            <a:gdLst>
              <a:gd name="connsiteX0" fmla="*/ 0 w 731824"/>
              <a:gd name="connsiteY0" fmla="*/ 358687 h 717373"/>
              <a:gd name="connsiteX1" fmla="*/ 365912 w 731824"/>
              <a:gd name="connsiteY1" fmla="*/ 0 h 717373"/>
              <a:gd name="connsiteX2" fmla="*/ 731824 w 731824"/>
              <a:gd name="connsiteY2" fmla="*/ 358687 h 717373"/>
              <a:gd name="connsiteX3" fmla="*/ 365912 w 731824"/>
              <a:gd name="connsiteY3" fmla="*/ 717374 h 717373"/>
              <a:gd name="connsiteX4" fmla="*/ 0 w 731824"/>
              <a:gd name="connsiteY4" fmla="*/ 358687 h 717373"/>
              <a:gd name="connsiteX0" fmla="*/ 0 w 731824"/>
              <a:gd name="connsiteY0" fmla="*/ 358687 h 760010"/>
              <a:gd name="connsiteX1" fmla="*/ 365912 w 731824"/>
              <a:gd name="connsiteY1" fmla="*/ 0 h 760010"/>
              <a:gd name="connsiteX2" fmla="*/ 731824 w 731824"/>
              <a:gd name="connsiteY2" fmla="*/ 358687 h 760010"/>
              <a:gd name="connsiteX3" fmla="*/ 365912 w 731824"/>
              <a:gd name="connsiteY3" fmla="*/ 717374 h 760010"/>
              <a:gd name="connsiteX4" fmla="*/ 367205 w 731824"/>
              <a:gd name="connsiteY4" fmla="*/ 713390 h 760010"/>
              <a:gd name="connsiteX5" fmla="*/ 0 w 731824"/>
              <a:gd name="connsiteY5" fmla="*/ 358687 h 760010"/>
              <a:gd name="connsiteX0" fmla="*/ 39125 w 770949"/>
              <a:gd name="connsiteY0" fmla="*/ 358687 h 1238010"/>
              <a:gd name="connsiteX1" fmla="*/ 405037 w 770949"/>
              <a:gd name="connsiteY1" fmla="*/ 0 h 1238010"/>
              <a:gd name="connsiteX2" fmla="*/ 770949 w 770949"/>
              <a:gd name="connsiteY2" fmla="*/ 358687 h 1238010"/>
              <a:gd name="connsiteX3" fmla="*/ 405037 w 770949"/>
              <a:gd name="connsiteY3" fmla="*/ 717374 h 1238010"/>
              <a:gd name="connsiteX4" fmla="*/ 51606 w 770949"/>
              <a:gd name="connsiteY4" fmla="*/ 1232338 h 1238010"/>
              <a:gd name="connsiteX5" fmla="*/ 39125 w 770949"/>
              <a:gd name="connsiteY5" fmla="*/ 358687 h 1238010"/>
              <a:gd name="connsiteX0" fmla="*/ 39125 w 825682"/>
              <a:gd name="connsiteY0" fmla="*/ 358687 h 1298964"/>
              <a:gd name="connsiteX1" fmla="*/ 405037 w 825682"/>
              <a:gd name="connsiteY1" fmla="*/ 0 h 1298964"/>
              <a:gd name="connsiteX2" fmla="*/ 770949 w 825682"/>
              <a:gd name="connsiteY2" fmla="*/ 358687 h 1298964"/>
              <a:gd name="connsiteX3" fmla="*/ 772899 w 825682"/>
              <a:gd name="connsiteY3" fmla="*/ 1210046 h 1298964"/>
              <a:gd name="connsiteX4" fmla="*/ 51606 w 825682"/>
              <a:gd name="connsiteY4" fmla="*/ 1232338 h 1298964"/>
              <a:gd name="connsiteX5" fmla="*/ 39125 w 825682"/>
              <a:gd name="connsiteY5" fmla="*/ 358687 h 1298964"/>
              <a:gd name="connsiteX0" fmla="*/ 39125 w 807343"/>
              <a:gd name="connsiteY0" fmla="*/ 358687 h 1321182"/>
              <a:gd name="connsiteX1" fmla="*/ 405037 w 807343"/>
              <a:gd name="connsiteY1" fmla="*/ 0 h 1321182"/>
              <a:gd name="connsiteX2" fmla="*/ 770949 w 807343"/>
              <a:gd name="connsiteY2" fmla="*/ 358687 h 1321182"/>
              <a:gd name="connsiteX3" fmla="*/ 747080 w 807343"/>
              <a:gd name="connsiteY3" fmla="*/ 1245609 h 1321182"/>
              <a:gd name="connsiteX4" fmla="*/ 51606 w 807343"/>
              <a:gd name="connsiteY4" fmla="*/ 1232338 h 1321182"/>
              <a:gd name="connsiteX5" fmla="*/ 39125 w 807343"/>
              <a:gd name="connsiteY5" fmla="*/ 358687 h 1321182"/>
              <a:gd name="connsiteX0" fmla="*/ 39125 w 817588"/>
              <a:gd name="connsiteY0" fmla="*/ 358687 h 1318803"/>
              <a:gd name="connsiteX1" fmla="*/ 405037 w 817588"/>
              <a:gd name="connsiteY1" fmla="*/ 0 h 1318803"/>
              <a:gd name="connsiteX2" fmla="*/ 770949 w 817588"/>
              <a:gd name="connsiteY2" fmla="*/ 358687 h 1318803"/>
              <a:gd name="connsiteX3" fmla="*/ 761834 w 817588"/>
              <a:gd name="connsiteY3" fmla="*/ 1242052 h 1318803"/>
              <a:gd name="connsiteX4" fmla="*/ 51606 w 817588"/>
              <a:gd name="connsiteY4" fmla="*/ 1232338 h 1318803"/>
              <a:gd name="connsiteX5" fmla="*/ 39125 w 817588"/>
              <a:gd name="connsiteY5" fmla="*/ 358687 h 1318803"/>
              <a:gd name="connsiteX0" fmla="*/ 49183 w 829009"/>
              <a:gd name="connsiteY0" fmla="*/ 358687 h 1321768"/>
              <a:gd name="connsiteX1" fmla="*/ 415095 w 829009"/>
              <a:gd name="connsiteY1" fmla="*/ 0 h 1321768"/>
              <a:gd name="connsiteX2" fmla="*/ 781007 w 829009"/>
              <a:gd name="connsiteY2" fmla="*/ 358687 h 1321768"/>
              <a:gd name="connsiteX3" fmla="*/ 771892 w 829009"/>
              <a:gd name="connsiteY3" fmla="*/ 1242052 h 1321768"/>
              <a:gd name="connsiteX4" fmla="*/ 43221 w 829009"/>
              <a:gd name="connsiteY4" fmla="*/ 1239451 h 1321768"/>
              <a:gd name="connsiteX5" fmla="*/ 49183 w 829009"/>
              <a:gd name="connsiteY5" fmla="*/ 358687 h 1321768"/>
              <a:gd name="connsiteX0" fmla="*/ 49183 w 829010"/>
              <a:gd name="connsiteY0" fmla="*/ 358687 h 1242052"/>
              <a:gd name="connsiteX1" fmla="*/ 415095 w 829010"/>
              <a:gd name="connsiteY1" fmla="*/ 0 h 1242052"/>
              <a:gd name="connsiteX2" fmla="*/ 781007 w 829010"/>
              <a:gd name="connsiteY2" fmla="*/ 358687 h 1242052"/>
              <a:gd name="connsiteX3" fmla="*/ 771892 w 829010"/>
              <a:gd name="connsiteY3" fmla="*/ 1242052 h 1242052"/>
              <a:gd name="connsiteX4" fmla="*/ 43221 w 829010"/>
              <a:gd name="connsiteY4" fmla="*/ 1239451 h 1242052"/>
              <a:gd name="connsiteX5" fmla="*/ 49183 w 829010"/>
              <a:gd name="connsiteY5" fmla="*/ 358687 h 1242052"/>
              <a:gd name="connsiteX0" fmla="*/ 49183 w 790971"/>
              <a:gd name="connsiteY0" fmla="*/ 358687 h 1281302"/>
              <a:gd name="connsiteX1" fmla="*/ 415095 w 790971"/>
              <a:gd name="connsiteY1" fmla="*/ 0 h 1281302"/>
              <a:gd name="connsiteX2" fmla="*/ 781007 w 790971"/>
              <a:gd name="connsiteY2" fmla="*/ 358687 h 1281302"/>
              <a:gd name="connsiteX3" fmla="*/ 543786 w 790971"/>
              <a:gd name="connsiteY3" fmla="*/ 703146 h 1281302"/>
              <a:gd name="connsiteX4" fmla="*/ 771892 w 790971"/>
              <a:gd name="connsiteY4" fmla="*/ 1242052 h 1281302"/>
              <a:gd name="connsiteX5" fmla="*/ 43221 w 790971"/>
              <a:gd name="connsiteY5" fmla="*/ 1239451 h 1281302"/>
              <a:gd name="connsiteX6" fmla="*/ 49183 w 790971"/>
              <a:gd name="connsiteY6" fmla="*/ 358687 h 1281302"/>
              <a:gd name="connsiteX0" fmla="*/ 32886 w 774674"/>
              <a:gd name="connsiteY0" fmla="*/ 358687 h 1314013"/>
              <a:gd name="connsiteX1" fmla="*/ 398798 w 774674"/>
              <a:gd name="connsiteY1" fmla="*/ 0 h 1314013"/>
              <a:gd name="connsiteX2" fmla="*/ 764710 w 774674"/>
              <a:gd name="connsiteY2" fmla="*/ 358687 h 1314013"/>
              <a:gd name="connsiteX3" fmla="*/ 527489 w 774674"/>
              <a:gd name="connsiteY3" fmla="*/ 703146 h 1314013"/>
              <a:gd name="connsiteX4" fmla="*/ 755595 w 774674"/>
              <a:gd name="connsiteY4" fmla="*/ 1242052 h 1314013"/>
              <a:gd name="connsiteX5" fmla="*/ 26924 w 774674"/>
              <a:gd name="connsiteY5" fmla="*/ 1239451 h 1314013"/>
              <a:gd name="connsiteX6" fmla="*/ 261920 w 774674"/>
              <a:gd name="connsiteY6" fmla="*/ 699591 h 1314013"/>
              <a:gd name="connsiteX7" fmla="*/ 32886 w 774674"/>
              <a:gd name="connsiteY7" fmla="*/ 358687 h 1314013"/>
              <a:gd name="connsiteX0" fmla="*/ 33568 w 775356"/>
              <a:gd name="connsiteY0" fmla="*/ 358687 h 1314013"/>
              <a:gd name="connsiteX1" fmla="*/ 399480 w 775356"/>
              <a:gd name="connsiteY1" fmla="*/ 0 h 1314013"/>
              <a:gd name="connsiteX2" fmla="*/ 765392 w 775356"/>
              <a:gd name="connsiteY2" fmla="*/ 358687 h 1314013"/>
              <a:gd name="connsiteX3" fmla="*/ 528171 w 775356"/>
              <a:gd name="connsiteY3" fmla="*/ 703146 h 1314013"/>
              <a:gd name="connsiteX4" fmla="*/ 756277 w 775356"/>
              <a:gd name="connsiteY4" fmla="*/ 1242052 h 1314013"/>
              <a:gd name="connsiteX5" fmla="*/ 27606 w 775356"/>
              <a:gd name="connsiteY5" fmla="*/ 1239451 h 1314013"/>
              <a:gd name="connsiteX6" fmla="*/ 251537 w 775356"/>
              <a:gd name="connsiteY6" fmla="*/ 699591 h 1314013"/>
              <a:gd name="connsiteX7" fmla="*/ 33568 w 775356"/>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242052"/>
              <a:gd name="connsiteX1" fmla="*/ 371874 w 747750"/>
              <a:gd name="connsiteY1" fmla="*/ 0 h 1242052"/>
              <a:gd name="connsiteX2" fmla="*/ 737786 w 747750"/>
              <a:gd name="connsiteY2" fmla="*/ 358687 h 1242052"/>
              <a:gd name="connsiteX3" fmla="*/ 500565 w 747750"/>
              <a:gd name="connsiteY3" fmla="*/ 703146 h 1242052"/>
              <a:gd name="connsiteX4" fmla="*/ 728671 w 747750"/>
              <a:gd name="connsiteY4" fmla="*/ 1242052 h 1242052"/>
              <a:gd name="connsiteX5" fmla="*/ 0 w 747750"/>
              <a:gd name="connsiteY5" fmla="*/ 1239451 h 1242052"/>
              <a:gd name="connsiteX6" fmla="*/ 223931 w 747750"/>
              <a:gd name="connsiteY6" fmla="*/ 699591 h 1242052"/>
              <a:gd name="connsiteX7" fmla="*/ 5962 w 747750"/>
              <a:gd name="connsiteY7" fmla="*/ 358687 h 1242052"/>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3931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46062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7619 w 747750"/>
              <a:gd name="connsiteY6" fmla="*/ 710260 h 1239451"/>
              <a:gd name="connsiteX7" fmla="*/ 5962 w 747750"/>
              <a:gd name="connsiteY7" fmla="*/ 358687 h 1239451"/>
              <a:gd name="connsiteX0" fmla="*/ 1650 w 743438"/>
              <a:gd name="connsiteY0" fmla="*/ 358687 h 1278400"/>
              <a:gd name="connsiteX1" fmla="*/ 367562 w 743438"/>
              <a:gd name="connsiteY1" fmla="*/ 0 h 1278400"/>
              <a:gd name="connsiteX2" fmla="*/ 733474 w 743438"/>
              <a:gd name="connsiteY2" fmla="*/ 358687 h 1278400"/>
              <a:gd name="connsiteX3" fmla="*/ 496253 w 743438"/>
              <a:gd name="connsiteY3" fmla="*/ 703146 h 1278400"/>
              <a:gd name="connsiteX4" fmla="*/ 724359 w 743438"/>
              <a:gd name="connsiteY4" fmla="*/ 1238496 h 1278400"/>
              <a:gd name="connsiteX5" fmla="*/ 6753 w 743438"/>
              <a:gd name="connsiteY5" fmla="*/ 1239451 h 1278400"/>
              <a:gd name="connsiteX6" fmla="*/ 223307 w 743438"/>
              <a:gd name="connsiteY6" fmla="*/ 710260 h 1278400"/>
              <a:gd name="connsiteX7" fmla="*/ 1650 w 743438"/>
              <a:gd name="connsiteY7" fmla="*/ 358687 h 1278400"/>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272 w 732096"/>
              <a:gd name="connsiteY0" fmla="*/ 358687 h 1239451"/>
              <a:gd name="connsiteX1" fmla="*/ 366184 w 732096"/>
              <a:gd name="connsiteY1" fmla="*/ 0 h 1239451"/>
              <a:gd name="connsiteX2" fmla="*/ 732096 w 732096"/>
              <a:gd name="connsiteY2" fmla="*/ 358687 h 1239451"/>
              <a:gd name="connsiteX3" fmla="*/ 494875 w 732096"/>
              <a:gd name="connsiteY3" fmla="*/ 703146 h 1239451"/>
              <a:gd name="connsiteX4" fmla="*/ 722981 w 732096"/>
              <a:gd name="connsiteY4" fmla="*/ 1238496 h 1239451"/>
              <a:gd name="connsiteX5" fmla="*/ 5375 w 732096"/>
              <a:gd name="connsiteY5" fmla="*/ 1239451 h 1239451"/>
              <a:gd name="connsiteX6" fmla="*/ 221929 w 732096"/>
              <a:gd name="connsiteY6" fmla="*/ 710260 h 1239451"/>
              <a:gd name="connsiteX7" fmla="*/ 272 w 732096"/>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297 w 733121"/>
              <a:gd name="connsiteY0" fmla="*/ 358687 h 1239451"/>
              <a:gd name="connsiteX1" fmla="*/ 367209 w 733121"/>
              <a:gd name="connsiteY1" fmla="*/ 0 h 1239451"/>
              <a:gd name="connsiteX2" fmla="*/ 733121 w 733121"/>
              <a:gd name="connsiteY2" fmla="*/ 358687 h 1239451"/>
              <a:gd name="connsiteX3" fmla="*/ 495900 w 733121"/>
              <a:gd name="connsiteY3" fmla="*/ 703146 h 1239451"/>
              <a:gd name="connsiteX4" fmla="*/ 724006 w 733121"/>
              <a:gd name="connsiteY4" fmla="*/ 1238496 h 1239451"/>
              <a:gd name="connsiteX5" fmla="*/ 6400 w 733121"/>
              <a:gd name="connsiteY5" fmla="*/ 1239451 h 1239451"/>
              <a:gd name="connsiteX6" fmla="*/ 230332 w 733121"/>
              <a:gd name="connsiteY6" fmla="*/ 692478 h 1239451"/>
              <a:gd name="connsiteX7" fmla="*/ 1297 w 733121"/>
              <a:gd name="connsiteY7" fmla="*/ 358687 h 1239451"/>
              <a:gd name="connsiteX0" fmla="*/ 2435 w 734259"/>
              <a:gd name="connsiteY0" fmla="*/ 358687 h 1239451"/>
              <a:gd name="connsiteX1" fmla="*/ 368347 w 734259"/>
              <a:gd name="connsiteY1" fmla="*/ 0 h 1239451"/>
              <a:gd name="connsiteX2" fmla="*/ 734259 w 734259"/>
              <a:gd name="connsiteY2" fmla="*/ 358687 h 1239451"/>
              <a:gd name="connsiteX3" fmla="*/ 497038 w 734259"/>
              <a:gd name="connsiteY3" fmla="*/ 703146 h 1239451"/>
              <a:gd name="connsiteX4" fmla="*/ 725144 w 734259"/>
              <a:gd name="connsiteY4" fmla="*/ 1238496 h 1239451"/>
              <a:gd name="connsiteX5" fmla="*/ 7538 w 734259"/>
              <a:gd name="connsiteY5" fmla="*/ 1239451 h 1239451"/>
              <a:gd name="connsiteX6" fmla="*/ 231470 w 734259"/>
              <a:gd name="connsiteY6" fmla="*/ 692478 h 1239451"/>
              <a:gd name="connsiteX7" fmla="*/ 2435 w 734259"/>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112 w 731936"/>
              <a:gd name="connsiteY0" fmla="*/ 358687 h 1239451"/>
              <a:gd name="connsiteX1" fmla="*/ 366024 w 731936"/>
              <a:gd name="connsiteY1" fmla="*/ 0 h 1239451"/>
              <a:gd name="connsiteX2" fmla="*/ 731936 w 731936"/>
              <a:gd name="connsiteY2" fmla="*/ 358687 h 1239451"/>
              <a:gd name="connsiteX3" fmla="*/ 494715 w 731936"/>
              <a:gd name="connsiteY3" fmla="*/ 703146 h 1239451"/>
              <a:gd name="connsiteX4" fmla="*/ 722821 w 731936"/>
              <a:gd name="connsiteY4" fmla="*/ 1238496 h 1239451"/>
              <a:gd name="connsiteX5" fmla="*/ 5215 w 731936"/>
              <a:gd name="connsiteY5" fmla="*/ 1239451 h 1239451"/>
              <a:gd name="connsiteX6" fmla="*/ 229147 w 731936"/>
              <a:gd name="connsiteY6" fmla="*/ 692478 h 1239451"/>
              <a:gd name="connsiteX7" fmla="*/ 112 w 731936"/>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32014" h="1239451">
                <a:moveTo>
                  <a:pt x="190" y="358687"/>
                </a:moveTo>
                <a:cubicBezTo>
                  <a:pt x="-6505" y="143697"/>
                  <a:pt x="164014" y="0"/>
                  <a:pt x="366102" y="0"/>
                </a:cubicBezTo>
                <a:cubicBezTo>
                  <a:pt x="568190" y="0"/>
                  <a:pt x="730239" y="153775"/>
                  <a:pt x="732014" y="358687"/>
                </a:cubicBezTo>
                <a:cubicBezTo>
                  <a:pt x="730102" y="613389"/>
                  <a:pt x="544262" y="666165"/>
                  <a:pt x="494793" y="703146"/>
                </a:cubicBezTo>
                <a:lnTo>
                  <a:pt x="722899" y="1238496"/>
                </a:lnTo>
                <a:lnTo>
                  <a:pt x="5293" y="1239451"/>
                </a:lnTo>
                <a:lnTo>
                  <a:pt x="229225" y="692478"/>
                </a:lnTo>
                <a:cubicBezTo>
                  <a:pt x="123253" y="623924"/>
                  <a:pt x="6885" y="573677"/>
                  <a:pt x="190" y="358687"/>
                </a:cubicBezTo>
                <a:close/>
              </a:path>
            </a:pathLst>
          </a:custGeom>
          <a:solidFill>
            <a:schemeClr val="bg1"/>
          </a:solidFill>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26</xdr:col>
      <xdr:colOff>102407</xdr:colOff>
      <xdr:row>16</xdr:row>
      <xdr:rowOff>137263</xdr:rowOff>
    </xdr:from>
    <xdr:to>
      <xdr:col>33</xdr:col>
      <xdr:colOff>23448</xdr:colOff>
      <xdr:row>24</xdr:row>
      <xdr:rowOff>44883</xdr:rowOff>
    </xdr:to>
    <xdr:sp macro="" textlink="">
      <xdr:nvSpPr>
        <xdr:cNvPr id="52" name="環状矢印 51"/>
        <xdr:cNvSpPr/>
      </xdr:nvSpPr>
      <xdr:spPr>
        <a:xfrm rot="10545145" flipH="1">
          <a:off x="4807757" y="2537563"/>
          <a:ext cx="1187866" cy="1279220"/>
        </a:xfrm>
        <a:prstGeom prst="circularArrow">
          <a:avLst>
            <a:gd name="adj1" fmla="val 7145"/>
            <a:gd name="adj2" fmla="val 1104045"/>
            <a:gd name="adj3" fmla="val 20310594"/>
            <a:gd name="adj4" fmla="val 10800000"/>
            <a:gd name="adj5" fmla="val 8774"/>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25</xdr:col>
      <xdr:colOff>13044</xdr:colOff>
      <xdr:row>29</xdr:row>
      <xdr:rowOff>92751</xdr:rowOff>
    </xdr:from>
    <xdr:to>
      <xdr:col>38</xdr:col>
      <xdr:colOff>94715</xdr:colOff>
      <xdr:row>43</xdr:row>
      <xdr:rowOff>150817</xdr:rowOff>
    </xdr:to>
    <xdr:grpSp>
      <xdr:nvGrpSpPr>
        <xdr:cNvPr id="54" name="グループ化 53"/>
        <xdr:cNvGrpSpPr/>
      </xdr:nvGrpSpPr>
      <xdr:grpSpPr>
        <a:xfrm>
          <a:off x="4435365" y="5222644"/>
          <a:ext cx="2381279" cy="2534566"/>
          <a:chOff x="3805726" y="3803789"/>
          <a:chExt cx="2333035" cy="2482612"/>
        </a:xfrm>
      </xdr:grpSpPr>
      <xdr:sp macro="" textlink="">
        <xdr:nvSpPr>
          <xdr:cNvPr id="24" name="楕円 3"/>
          <xdr:cNvSpPr/>
        </xdr:nvSpPr>
        <xdr:spPr>
          <a:xfrm>
            <a:off x="4677151" y="4583950"/>
            <a:ext cx="345417" cy="624867"/>
          </a:xfrm>
          <a:custGeom>
            <a:avLst/>
            <a:gdLst>
              <a:gd name="connsiteX0" fmla="*/ 0 w 731824"/>
              <a:gd name="connsiteY0" fmla="*/ 358687 h 717373"/>
              <a:gd name="connsiteX1" fmla="*/ 365912 w 731824"/>
              <a:gd name="connsiteY1" fmla="*/ 0 h 717373"/>
              <a:gd name="connsiteX2" fmla="*/ 731824 w 731824"/>
              <a:gd name="connsiteY2" fmla="*/ 358687 h 717373"/>
              <a:gd name="connsiteX3" fmla="*/ 365912 w 731824"/>
              <a:gd name="connsiteY3" fmla="*/ 717374 h 717373"/>
              <a:gd name="connsiteX4" fmla="*/ 0 w 731824"/>
              <a:gd name="connsiteY4" fmla="*/ 358687 h 717373"/>
              <a:gd name="connsiteX0" fmla="*/ 0 w 731824"/>
              <a:gd name="connsiteY0" fmla="*/ 358687 h 760010"/>
              <a:gd name="connsiteX1" fmla="*/ 365912 w 731824"/>
              <a:gd name="connsiteY1" fmla="*/ 0 h 760010"/>
              <a:gd name="connsiteX2" fmla="*/ 731824 w 731824"/>
              <a:gd name="connsiteY2" fmla="*/ 358687 h 760010"/>
              <a:gd name="connsiteX3" fmla="*/ 365912 w 731824"/>
              <a:gd name="connsiteY3" fmla="*/ 717374 h 760010"/>
              <a:gd name="connsiteX4" fmla="*/ 367205 w 731824"/>
              <a:gd name="connsiteY4" fmla="*/ 713390 h 760010"/>
              <a:gd name="connsiteX5" fmla="*/ 0 w 731824"/>
              <a:gd name="connsiteY5" fmla="*/ 358687 h 760010"/>
              <a:gd name="connsiteX0" fmla="*/ 39125 w 770949"/>
              <a:gd name="connsiteY0" fmla="*/ 358687 h 1238010"/>
              <a:gd name="connsiteX1" fmla="*/ 405037 w 770949"/>
              <a:gd name="connsiteY1" fmla="*/ 0 h 1238010"/>
              <a:gd name="connsiteX2" fmla="*/ 770949 w 770949"/>
              <a:gd name="connsiteY2" fmla="*/ 358687 h 1238010"/>
              <a:gd name="connsiteX3" fmla="*/ 405037 w 770949"/>
              <a:gd name="connsiteY3" fmla="*/ 717374 h 1238010"/>
              <a:gd name="connsiteX4" fmla="*/ 51606 w 770949"/>
              <a:gd name="connsiteY4" fmla="*/ 1232338 h 1238010"/>
              <a:gd name="connsiteX5" fmla="*/ 39125 w 770949"/>
              <a:gd name="connsiteY5" fmla="*/ 358687 h 1238010"/>
              <a:gd name="connsiteX0" fmla="*/ 39125 w 825682"/>
              <a:gd name="connsiteY0" fmla="*/ 358687 h 1298964"/>
              <a:gd name="connsiteX1" fmla="*/ 405037 w 825682"/>
              <a:gd name="connsiteY1" fmla="*/ 0 h 1298964"/>
              <a:gd name="connsiteX2" fmla="*/ 770949 w 825682"/>
              <a:gd name="connsiteY2" fmla="*/ 358687 h 1298964"/>
              <a:gd name="connsiteX3" fmla="*/ 772899 w 825682"/>
              <a:gd name="connsiteY3" fmla="*/ 1210046 h 1298964"/>
              <a:gd name="connsiteX4" fmla="*/ 51606 w 825682"/>
              <a:gd name="connsiteY4" fmla="*/ 1232338 h 1298964"/>
              <a:gd name="connsiteX5" fmla="*/ 39125 w 825682"/>
              <a:gd name="connsiteY5" fmla="*/ 358687 h 1298964"/>
              <a:gd name="connsiteX0" fmla="*/ 39125 w 807343"/>
              <a:gd name="connsiteY0" fmla="*/ 358687 h 1321182"/>
              <a:gd name="connsiteX1" fmla="*/ 405037 w 807343"/>
              <a:gd name="connsiteY1" fmla="*/ 0 h 1321182"/>
              <a:gd name="connsiteX2" fmla="*/ 770949 w 807343"/>
              <a:gd name="connsiteY2" fmla="*/ 358687 h 1321182"/>
              <a:gd name="connsiteX3" fmla="*/ 747080 w 807343"/>
              <a:gd name="connsiteY3" fmla="*/ 1245609 h 1321182"/>
              <a:gd name="connsiteX4" fmla="*/ 51606 w 807343"/>
              <a:gd name="connsiteY4" fmla="*/ 1232338 h 1321182"/>
              <a:gd name="connsiteX5" fmla="*/ 39125 w 807343"/>
              <a:gd name="connsiteY5" fmla="*/ 358687 h 1321182"/>
              <a:gd name="connsiteX0" fmla="*/ 39125 w 817588"/>
              <a:gd name="connsiteY0" fmla="*/ 358687 h 1318803"/>
              <a:gd name="connsiteX1" fmla="*/ 405037 w 817588"/>
              <a:gd name="connsiteY1" fmla="*/ 0 h 1318803"/>
              <a:gd name="connsiteX2" fmla="*/ 770949 w 817588"/>
              <a:gd name="connsiteY2" fmla="*/ 358687 h 1318803"/>
              <a:gd name="connsiteX3" fmla="*/ 761834 w 817588"/>
              <a:gd name="connsiteY3" fmla="*/ 1242052 h 1318803"/>
              <a:gd name="connsiteX4" fmla="*/ 51606 w 817588"/>
              <a:gd name="connsiteY4" fmla="*/ 1232338 h 1318803"/>
              <a:gd name="connsiteX5" fmla="*/ 39125 w 817588"/>
              <a:gd name="connsiteY5" fmla="*/ 358687 h 1318803"/>
              <a:gd name="connsiteX0" fmla="*/ 49183 w 829009"/>
              <a:gd name="connsiteY0" fmla="*/ 358687 h 1321768"/>
              <a:gd name="connsiteX1" fmla="*/ 415095 w 829009"/>
              <a:gd name="connsiteY1" fmla="*/ 0 h 1321768"/>
              <a:gd name="connsiteX2" fmla="*/ 781007 w 829009"/>
              <a:gd name="connsiteY2" fmla="*/ 358687 h 1321768"/>
              <a:gd name="connsiteX3" fmla="*/ 771892 w 829009"/>
              <a:gd name="connsiteY3" fmla="*/ 1242052 h 1321768"/>
              <a:gd name="connsiteX4" fmla="*/ 43221 w 829009"/>
              <a:gd name="connsiteY4" fmla="*/ 1239451 h 1321768"/>
              <a:gd name="connsiteX5" fmla="*/ 49183 w 829009"/>
              <a:gd name="connsiteY5" fmla="*/ 358687 h 1321768"/>
              <a:gd name="connsiteX0" fmla="*/ 49183 w 829010"/>
              <a:gd name="connsiteY0" fmla="*/ 358687 h 1242052"/>
              <a:gd name="connsiteX1" fmla="*/ 415095 w 829010"/>
              <a:gd name="connsiteY1" fmla="*/ 0 h 1242052"/>
              <a:gd name="connsiteX2" fmla="*/ 781007 w 829010"/>
              <a:gd name="connsiteY2" fmla="*/ 358687 h 1242052"/>
              <a:gd name="connsiteX3" fmla="*/ 771892 w 829010"/>
              <a:gd name="connsiteY3" fmla="*/ 1242052 h 1242052"/>
              <a:gd name="connsiteX4" fmla="*/ 43221 w 829010"/>
              <a:gd name="connsiteY4" fmla="*/ 1239451 h 1242052"/>
              <a:gd name="connsiteX5" fmla="*/ 49183 w 829010"/>
              <a:gd name="connsiteY5" fmla="*/ 358687 h 1242052"/>
              <a:gd name="connsiteX0" fmla="*/ 49183 w 790971"/>
              <a:gd name="connsiteY0" fmla="*/ 358687 h 1281302"/>
              <a:gd name="connsiteX1" fmla="*/ 415095 w 790971"/>
              <a:gd name="connsiteY1" fmla="*/ 0 h 1281302"/>
              <a:gd name="connsiteX2" fmla="*/ 781007 w 790971"/>
              <a:gd name="connsiteY2" fmla="*/ 358687 h 1281302"/>
              <a:gd name="connsiteX3" fmla="*/ 543786 w 790971"/>
              <a:gd name="connsiteY3" fmla="*/ 703146 h 1281302"/>
              <a:gd name="connsiteX4" fmla="*/ 771892 w 790971"/>
              <a:gd name="connsiteY4" fmla="*/ 1242052 h 1281302"/>
              <a:gd name="connsiteX5" fmla="*/ 43221 w 790971"/>
              <a:gd name="connsiteY5" fmla="*/ 1239451 h 1281302"/>
              <a:gd name="connsiteX6" fmla="*/ 49183 w 790971"/>
              <a:gd name="connsiteY6" fmla="*/ 358687 h 1281302"/>
              <a:gd name="connsiteX0" fmla="*/ 32886 w 774674"/>
              <a:gd name="connsiteY0" fmla="*/ 358687 h 1314013"/>
              <a:gd name="connsiteX1" fmla="*/ 398798 w 774674"/>
              <a:gd name="connsiteY1" fmla="*/ 0 h 1314013"/>
              <a:gd name="connsiteX2" fmla="*/ 764710 w 774674"/>
              <a:gd name="connsiteY2" fmla="*/ 358687 h 1314013"/>
              <a:gd name="connsiteX3" fmla="*/ 527489 w 774674"/>
              <a:gd name="connsiteY3" fmla="*/ 703146 h 1314013"/>
              <a:gd name="connsiteX4" fmla="*/ 755595 w 774674"/>
              <a:gd name="connsiteY4" fmla="*/ 1242052 h 1314013"/>
              <a:gd name="connsiteX5" fmla="*/ 26924 w 774674"/>
              <a:gd name="connsiteY5" fmla="*/ 1239451 h 1314013"/>
              <a:gd name="connsiteX6" fmla="*/ 261920 w 774674"/>
              <a:gd name="connsiteY6" fmla="*/ 699591 h 1314013"/>
              <a:gd name="connsiteX7" fmla="*/ 32886 w 774674"/>
              <a:gd name="connsiteY7" fmla="*/ 358687 h 1314013"/>
              <a:gd name="connsiteX0" fmla="*/ 33568 w 775356"/>
              <a:gd name="connsiteY0" fmla="*/ 358687 h 1314013"/>
              <a:gd name="connsiteX1" fmla="*/ 399480 w 775356"/>
              <a:gd name="connsiteY1" fmla="*/ 0 h 1314013"/>
              <a:gd name="connsiteX2" fmla="*/ 765392 w 775356"/>
              <a:gd name="connsiteY2" fmla="*/ 358687 h 1314013"/>
              <a:gd name="connsiteX3" fmla="*/ 528171 w 775356"/>
              <a:gd name="connsiteY3" fmla="*/ 703146 h 1314013"/>
              <a:gd name="connsiteX4" fmla="*/ 756277 w 775356"/>
              <a:gd name="connsiteY4" fmla="*/ 1242052 h 1314013"/>
              <a:gd name="connsiteX5" fmla="*/ 27606 w 775356"/>
              <a:gd name="connsiteY5" fmla="*/ 1239451 h 1314013"/>
              <a:gd name="connsiteX6" fmla="*/ 251537 w 775356"/>
              <a:gd name="connsiteY6" fmla="*/ 699591 h 1314013"/>
              <a:gd name="connsiteX7" fmla="*/ 33568 w 775356"/>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242052"/>
              <a:gd name="connsiteX1" fmla="*/ 371874 w 747750"/>
              <a:gd name="connsiteY1" fmla="*/ 0 h 1242052"/>
              <a:gd name="connsiteX2" fmla="*/ 737786 w 747750"/>
              <a:gd name="connsiteY2" fmla="*/ 358687 h 1242052"/>
              <a:gd name="connsiteX3" fmla="*/ 500565 w 747750"/>
              <a:gd name="connsiteY3" fmla="*/ 703146 h 1242052"/>
              <a:gd name="connsiteX4" fmla="*/ 728671 w 747750"/>
              <a:gd name="connsiteY4" fmla="*/ 1242052 h 1242052"/>
              <a:gd name="connsiteX5" fmla="*/ 0 w 747750"/>
              <a:gd name="connsiteY5" fmla="*/ 1239451 h 1242052"/>
              <a:gd name="connsiteX6" fmla="*/ 223931 w 747750"/>
              <a:gd name="connsiteY6" fmla="*/ 699591 h 1242052"/>
              <a:gd name="connsiteX7" fmla="*/ 5962 w 747750"/>
              <a:gd name="connsiteY7" fmla="*/ 358687 h 1242052"/>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3931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46062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7619 w 747750"/>
              <a:gd name="connsiteY6" fmla="*/ 710260 h 1239451"/>
              <a:gd name="connsiteX7" fmla="*/ 5962 w 747750"/>
              <a:gd name="connsiteY7" fmla="*/ 358687 h 1239451"/>
              <a:gd name="connsiteX0" fmla="*/ 1650 w 743438"/>
              <a:gd name="connsiteY0" fmla="*/ 358687 h 1278400"/>
              <a:gd name="connsiteX1" fmla="*/ 367562 w 743438"/>
              <a:gd name="connsiteY1" fmla="*/ 0 h 1278400"/>
              <a:gd name="connsiteX2" fmla="*/ 733474 w 743438"/>
              <a:gd name="connsiteY2" fmla="*/ 358687 h 1278400"/>
              <a:gd name="connsiteX3" fmla="*/ 496253 w 743438"/>
              <a:gd name="connsiteY3" fmla="*/ 703146 h 1278400"/>
              <a:gd name="connsiteX4" fmla="*/ 724359 w 743438"/>
              <a:gd name="connsiteY4" fmla="*/ 1238496 h 1278400"/>
              <a:gd name="connsiteX5" fmla="*/ 6753 w 743438"/>
              <a:gd name="connsiteY5" fmla="*/ 1239451 h 1278400"/>
              <a:gd name="connsiteX6" fmla="*/ 223307 w 743438"/>
              <a:gd name="connsiteY6" fmla="*/ 710260 h 1278400"/>
              <a:gd name="connsiteX7" fmla="*/ 1650 w 743438"/>
              <a:gd name="connsiteY7" fmla="*/ 358687 h 1278400"/>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272 w 732096"/>
              <a:gd name="connsiteY0" fmla="*/ 358687 h 1239451"/>
              <a:gd name="connsiteX1" fmla="*/ 366184 w 732096"/>
              <a:gd name="connsiteY1" fmla="*/ 0 h 1239451"/>
              <a:gd name="connsiteX2" fmla="*/ 732096 w 732096"/>
              <a:gd name="connsiteY2" fmla="*/ 358687 h 1239451"/>
              <a:gd name="connsiteX3" fmla="*/ 494875 w 732096"/>
              <a:gd name="connsiteY3" fmla="*/ 703146 h 1239451"/>
              <a:gd name="connsiteX4" fmla="*/ 722981 w 732096"/>
              <a:gd name="connsiteY4" fmla="*/ 1238496 h 1239451"/>
              <a:gd name="connsiteX5" fmla="*/ 5375 w 732096"/>
              <a:gd name="connsiteY5" fmla="*/ 1239451 h 1239451"/>
              <a:gd name="connsiteX6" fmla="*/ 221929 w 732096"/>
              <a:gd name="connsiteY6" fmla="*/ 710260 h 1239451"/>
              <a:gd name="connsiteX7" fmla="*/ 272 w 732096"/>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297 w 733121"/>
              <a:gd name="connsiteY0" fmla="*/ 358687 h 1239451"/>
              <a:gd name="connsiteX1" fmla="*/ 367209 w 733121"/>
              <a:gd name="connsiteY1" fmla="*/ 0 h 1239451"/>
              <a:gd name="connsiteX2" fmla="*/ 733121 w 733121"/>
              <a:gd name="connsiteY2" fmla="*/ 358687 h 1239451"/>
              <a:gd name="connsiteX3" fmla="*/ 495900 w 733121"/>
              <a:gd name="connsiteY3" fmla="*/ 703146 h 1239451"/>
              <a:gd name="connsiteX4" fmla="*/ 724006 w 733121"/>
              <a:gd name="connsiteY4" fmla="*/ 1238496 h 1239451"/>
              <a:gd name="connsiteX5" fmla="*/ 6400 w 733121"/>
              <a:gd name="connsiteY5" fmla="*/ 1239451 h 1239451"/>
              <a:gd name="connsiteX6" fmla="*/ 230332 w 733121"/>
              <a:gd name="connsiteY6" fmla="*/ 692478 h 1239451"/>
              <a:gd name="connsiteX7" fmla="*/ 1297 w 733121"/>
              <a:gd name="connsiteY7" fmla="*/ 358687 h 1239451"/>
              <a:gd name="connsiteX0" fmla="*/ 2435 w 734259"/>
              <a:gd name="connsiteY0" fmla="*/ 358687 h 1239451"/>
              <a:gd name="connsiteX1" fmla="*/ 368347 w 734259"/>
              <a:gd name="connsiteY1" fmla="*/ 0 h 1239451"/>
              <a:gd name="connsiteX2" fmla="*/ 734259 w 734259"/>
              <a:gd name="connsiteY2" fmla="*/ 358687 h 1239451"/>
              <a:gd name="connsiteX3" fmla="*/ 497038 w 734259"/>
              <a:gd name="connsiteY3" fmla="*/ 703146 h 1239451"/>
              <a:gd name="connsiteX4" fmla="*/ 725144 w 734259"/>
              <a:gd name="connsiteY4" fmla="*/ 1238496 h 1239451"/>
              <a:gd name="connsiteX5" fmla="*/ 7538 w 734259"/>
              <a:gd name="connsiteY5" fmla="*/ 1239451 h 1239451"/>
              <a:gd name="connsiteX6" fmla="*/ 231470 w 734259"/>
              <a:gd name="connsiteY6" fmla="*/ 692478 h 1239451"/>
              <a:gd name="connsiteX7" fmla="*/ 2435 w 734259"/>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112 w 731936"/>
              <a:gd name="connsiteY0" fmla="*/ 358687 h 1239451"/>
              <a:gd name="connsiteX1" fmla="*/ 366024 w 731936"/>
              <a:gd name="connsiteY1" fmla="*/ 0 h 1239451"/>
              <a:gd name="connsiteX2" fmla="*/ 731936 w 731936"/>
              <a:gd name="connsiteY2" fmla="*/ 358687 h 1239451"/>
              <a:gd name="connsiteX3" fmla="*/ 494715 w 731936"/>
              <a:gd name="connsiteY3" fmla="*/ 703146 h 1239451"/>
              <a:gd name="connsiteX4" fmla="*/ 722821 w 731936"/>
              <a:gd name="connsiteY4" fmla="*/ 1238496 h 1239451"/>
              <a:gd name="connsiteX5" fmla="*/ 5215 w 731936"/>
              <a:gd name="connsiteY5" fmla="*/ 1239451 h 1239451"/>
              <a:gd name="connsiteX6" fmla="*/ 229147 w 731936"/>
              <a:gd name="connsiteY6" fmla="*/ 692478 h 1239451"/>
              <a:gd name="connsiteX7" fmla="*/ 112 w 731936"/>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32014" h="1239451">
                <a:moveTo>
                  <a:pt x="190" y="358687"/>
                </a:moveTo>
                <a:cubicBezTo>
                  <a:pt x="-6505" y="143697"/>
                  <a:pt x="164014" y="0"/>
                  <a:pt x="366102" y="0"/>
                </a:cubicBezTo>
                <a:cubicBezTo>
                  <a:pt x="568190" y="0"/>
                  <a:pt x="730239" y="153775"/>
                  <a:pt x="732014" y="358687"/>
                </a:cubicBezTo>
                <a:cubicBezTo>
                  <a:pt x="730102" y="613389"/>
                  <a:pt x="544262" y="666165"/>
                  <a:pt x="494793" y="703146"/>
                </a:cubicBezTo>
                <a:lnTo>
                  <a:pt x="722899" y="1238496"/>
                </a:lnTo>
                <a:lnTo>
                  <a:pt x="5293" y="1239451"/>
                </a:lnTo>
                <a:lnTo>
                  <a:pt x="229225" y="692478"/>
                </a:lnTo>
                <a:cubicBezTo>
                  <a:pt x="123253" y="623924"/>
                  <a:pt x="6885" y="573677"/>
                  <a:pt x="190" y="358687"/>
                </a:cubicBezTo>
                <a:close/>
              </a:path>
            </a:pathLst>
          </a:custGeom>
          <a:solidFill>
            <a:schemeClr val="bg1"/>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37" name="フリーフォーム 36"/>
          <xdr:cNvSpPr/>
        </xdr:nvSpPr>
        <xdr:spPr>
          <a:xfrm>
            <a:off x="4476757" y="5529619"/>
            <a:ext cx="184874" cy="200600"/>
          </a:xfrm>
          <a:custGeom>
            <a:avLst/>
            <a:gdLst>
              <a:gd name="connsiteX0" fmla="*/ 168729 w 195943"/>
              <a:gd name="connsiteY0" fmla="*/ 0 h 217714"/>
              <a:gd name="connsiteX1" fmla="*/ 27214 w 195943"/>
              <a:gd name="connsiteY1" fmla="*/ 0 h 217714"/>
              <a:gd name="connsiteX2" fmla="*/ 0 w 195943"/>
              <a:gd name="connsiteY2" fmla="*/ 195943 h 217714"/>
              <a:gd name="connsiteX3" fmla="*/ 43543 w 195943"/>
              <a:gd name="connsiteY3" fmla="*/ 125186 h 217714"/>
              <a:gd name="connsiteX4" fmla="*/ 65314 w 195943"/>
              <a:gd name="connsiteY4" fmla="*/ 201386 h 217714"/>
              <a:gd name="connsiteX5" fmla="*/ 97972 w 195943"/>
              <a:gd name="connsiteY5" fmla="*/ 130629 h 217714"/>
              <a:gd name="connsiteX6" fmla="*/ 141514 w 195943"/>
              <a:gd name="connsiteY6" fmla="*/ 217714 h 217714"/>
              <a:gd name="connsiteX7" fmla="*/ 152400 w 195943"/>
              <a:gd name="connsiteY7" fmla="*/ 136072 h 217714"/>
              <a:gd name="connsiteX8" fmla="*/ 195943 w 195943"/>
              <a:gd name="connsiteY8" fmla="*/ 195943 h 217714"/>
              <a:gd name="connsiteX9" fmla="*/ 168729 w 195943"/>
              <a:gd name="connsiteY9" fmla="*/ 0 h 217714"/>
              <a:gd name="connsiteX0" fmla="*/ 168729 w 195943"/>
              <a:gd name="connsiteY0" fmla="*/ 0 h 217714"/>
              <a:gd name="connsiteX1" fmla="*/ 27214 w 195943"/>
              <a:gd name="connsiteY1" fmla="*/ 0 h 217714"/>
              <a:gd name="connsiteX2" fmla="*/ 0 w 195943"/>
              <a:gd name="connsiteY2" fmla="*/ 195943 h 217714"/>
              <a:gd name="connsiteX3" fmla="*/ 43543 w 195943"/>
              <a:gd name="connsiteY3" fmla="*/ 125186 h 217714"/>
              <a:gd name="connsiteX4" fmla="*/ 65314 w 195943"/>
              <a:gd name="connsiteY4" fmla="*/ 201386 h 217714"/>
              <a:gd name="connsiteX5" fmla="*/ 97972 w 195943"/>
              <a:gd name="connsiteY5" fmla="*/ 130629 h 217714"/>
              <a:gd name="connsiteX6" fmla="*/ 141514 w 195943"/>
              <a:gd name="connsiteY6" fmla="*/ 217714 h 217714"/>
              <a:gd name="connsiteX7" fmla="*/ 152400 w 195943"/>
              <a:gd name="connsiteY7" fmla="*/ 126427 h 217714"/>
              <a:gd name="connsiteX8" fmla="*/ 195943 w 195943"/>
              <a:gd name="connsiteY8" fmla="*/ 195943 h 217714"/>
              <a:gd name="connsiteX9" fmla="*/ 168729 w 195943"/>
              <a:gd name="connsiteY9" fmla="*/ 0 h 217714"/>
              <a:gd name="connsiteX0" fmla="*/ 168729 w 195943"/>
              <a:gd name="connsiteY0" fmla="*/ 0 h 217714"/>
              <a:gd name="connsiteX1" fmla="*/ 27214 w 195943"/>
              <a:gd name="connsiteY1" fmla="*/ 0 h 217714"/>
              <a:gd name="connsiteX2" fmla="*/ 0 w 195943"/>
              <a:gd name="connsiteY2" fmla="*/ 195943 h 217714"/>
              <a:gd name="connsiteX3" fmla="*/ 43543 w 195943"/>
              <a:gd name="connsiteY3" fmla="*/ 125186 h 217714"/>
              <a:gd name="connsiteX4" fmla="*/ 65314 w 195943"/>
              <a:gd name="connsiteY4" fmla="*/ 201386 h 217714"/>
              <a:gd name="connsiteX5" fmla="*/ 107432 w 195943"/>
              <a:gd name="connsiteY5" fmla="*/ 125806 h 217714"/>
              <a:gd name="connsiteX6" fmla="*/ 141514 w 195943"/>
              <a:gd name="connsiteY6" fmla="*/ 217714 h 217714"/>
              <a:gd name="connsiteX7" fmla="*/ 152400 w 195943"/>
              <a:gd name="connsiteY7" fmla="*/ 126427 h 217714"/>
              <a:gd name="connsiteX8" fmla="*/ 195943 w 195943"/>
              <a:gd name="connsiteY8" fmla="*/ 195943 h 217714"/>
              <a:gd name="connsiteX9" fmla="*/ 168729 w 195943"/>
              <a:gd name="connsiteY9" fmla="*/ 0 h 217714"/>
              <a:gd name="connsiteX0" fmla="*/ 168729 w 195943"/>
              <a:gd name="connsiteY0" fmla="*/ 0 h 201386"/>
              <a:gd name="connsiteX1" fmla="*/ 27214 w 195943"/>
              <a:gd name="connsiteY1" fmla="*/ 0 h 201386"/>
              <a:gd name="connsiteX2" fmla="*/ 0 w 195943"/>
              <a:gd name="connsiteY2" fmla="*/ 195943 h 201386"/>
              <a:gd name="connsiteX3" fmla="*/ 43543 w 195943"/>
              <a:gd name="connsiteY3" fmla="*/ 125186 h 201386"/>
              <a:gd name="connsiteX4" fmla="*/ 65314 w 195943"/>
              <a:gd name="connsiteY4" fmla="*/ 201386 h 201386"/>
              <a:gd name="connsiteX5" fmla="*/ 107432 w 195943"/>
              <a:gd name="connsiteY5" fmla="*/ 125806 h 201386"/>
              <a:gd name="connsiteX6" fmla="*/ 148609 w 195943"/>
              <a:gd name="connsiteY6" fmla="*/ 198423 h 201386"/>
              <a:gd name="connsiteX7" fmla="*/ 152400 w 195943"/>
              <a:gd name="connsiteY7" fmla="*/ 126427 h 201386"/>
              <a:gd name="connsiteX8" fmla="*/ 195943 w 195943"/>
              <a:gd name="connsiteY8" fmla="*/ 195943 h 201386"/>
              <a:gd name="connsiteX9" fmla="*/ 168729 w 195943"/>
              <a:gd name="connsiteY9" fmla="*/ 0 h 201386"/>
              <a:gd name="connsiteX0" fmla="*/ 168729 w 195943"/>
              <a:gd name="connsiteY0" fmla="*/ 0 h 201386"/>
              <a:gd name="connsiteX1" fmla="*/ 27214 w 195943"/>
              <a:gd name="connsiteY1" fmla="*/ 0 h 201386"/>
              <a:gd name="connsiteX2" fmla="*/ 0 w 195943"/>
              <a:gd name="connsiteY2" fmla="*/ 195943 h 201386"/>
              <a:gd name="connsiteX3" fmla="*/ 43543 w 195943"/>
              <a:gd name="connsiteY3" fmla="*/ 125186 h 201386"/>
              <a:gd name="connsiteX4" fmla="*/ 65314 w 195943"/>
              <a:gd name="connsiteY4" fmla="*/ 201386 h 201386"/>
              <a:gd name="connsiteX5" fmla="*/ 100338 w 195943"/>
              <a:gd name="connsiteY5" fmla="*/ 125806 h 201386"/>
              <a:gd name="connsiteX6" fmla="*/ 148609 w 195943"/>
              <a:gd name="connsiteY6" fmla="*/ 198423 h 201386"/>
              <a:gd name="connsiteX7" fmla="*/ 152400 w 195943"/>
              <a:gd name="connsiteY7" fmla="*/ 126427 h 201386"/>
              <a:gd name="connsiteX8" fmla="*/ 195943 w 195943"/>
              <a:gd name="connsiteY8" fmla="*/ 195943 h 201386"/>
              <a:gd name="connsiteX9" fmla="*/ 168729 w 195943"/>
              <a:gd name="connsiteY9" fmla="*/ 0 h 201386"/>
              <a:gd name="connsiteX0" fmla="*/ 168729 w 195943"/>
              <a:gd name="connsiteY0" fmla="*/ 0 h 201386"/>
              <a:gd name="connsiteX1" fmla="*/ 27214 w 195943"/>
              <a:gd name="connsiteY1" fmla="*/ 0 h 201386"/>
              <a:gd name="connsiteX2" fmla="*/ 0 w 195943"/>
              <a:gd name="connsiteY2" fmla="*/ 195943 h 201386"/>
              <a:gd name="connsiteX3" fmla="*/ 43543 w 195943"/>
              <a:gd name="connsiteY3" fmla="*/ 125186 h 201386"/>
              <a:gd name="connsiteX4" fmla="*/ 65314 w 195943"/>
              <a:gd name="connsiteY4" fmla="*/ 201386 h 201386"/>
              <a:gd name="connsiteX5" fmla="*/ 100338 w 195943"/>
              <a:gd name="connsiteY5" fmla="*/ 125806 h 201386"/>
              <a:gd name="connsiteX6" fmla="*/ 141515 w 195943"/>
              <a:gd name="connsiteY6" fmla="*/ 198423 h 201386"/>
              <a:gd name="connsiteX7" fmla="*/ 152400 w 195943"/>
              <a:gd name="connsiteY7" fmla="*/ 126427 h 201386"/>
              <a:gd name="connsiteX8" fmla="*/ 195943 w 195943"/>
              <a:gd name="connsiteY8" fmla="*/ 195943 h 201386"/>
              <a:gd name="connsiteX9" fmla="*/ 168729 w 195943"/>
              <a:gd name="connsiteY9" fmla="*/ 0 h 201386"/>
              <a:gd name="connsiteX0" fmla="*/ 168729 w 195943"/>
              <a:gd name="connsiteY0" fmla="*/ 0 h 201386"/>
              <a:gd name="connsiteX1" fmla="*/ 27214 w 195943"/>
              <a:gd name="connsiteY1" fmla="*/ 0 h 201386"/>
              <a:gd name="connsiteX2" fmla="*/ 0 w 195943"/>
              <a:gd name="connsiteY2" fmla="*/ 195943 h 201386"/>
              <a:gd name="connsiteX3" fmla="*/ 43543 w 195943"/>
              <a:gd name="connsiteY3" fmla="*/ 125186 h 201386"/>
              <a:gd name="connsiteX4" fmla="*/ 65314 w 195943"/>
              <a:gd name="connsiteY4" fmla="*/ 201386 h 201386"/>
              <a:gd name="connsiteX5" fmla="*/ 100338 w 195943"/>
              <a:gd name="connsiteY5" fmla="*/ 125806 h 201386"/>
              <a:gd name="connsiteX6" fmla="*/ 141515 w 195943"/>
              <a:gd name="connsiteY6" fmla="*/ 198423 h 201386"/>
              <a:gd name="connsiteX7" fmla="*/ 140577 w 195943"/>
              <a:gd name="connsiteY7" fmla="*/ 126427 h 201386"/>
              <a:gd name="connsiteX8" fmla="*/ 195943 w 195943"/>
              <a:gd name="connsiteY8" fmla="*/ 195943 h 201386"/>
              <a:gd name="connsiteX9" fmla="*/ 168729 w 195943"/>
              <a:gd name="connsiteY9" fmla="*/ 0 h 2013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95943" h="201386">
                <a:moveTo>
                  <a:pt x="168729" y="0"/>
                </a:moveTo>
                <a:lnTo>
                  <a:pt x="27214" y="0"/>
                </a:lnTo>
                <a:lnTo>
                  <a:pt x="0" y="195943"/>
                </a:lnTo>
                <a:lnTo>
                  <a:pt x="43543" y="125186"/>
                </a:lnTo>
                <a:lnTo>
                  <a:pt x="65314" y="201386"/>
                </a:lnTo>
                <a:lnTo>
                  <a:pt x="100338" y="125806"/>
                </a:lnTo>
                <a:lnTo>
                  <a:pt x="141515" y="198423"/>
                </a:lnTo>
                <a:cubicBezTo>
                  <a:pt x="141202" y="174424"/>
                  <a:pt x="140890" y="150426"/>
                  <a:pt x="140577" y="126427"/>
                </a:cubicBezTo>
                <a:lnTo>
                  <a:pt x="195943" y="195943"/>
                </a:lnTo>
                <a:lnTo>
                  <a:pt x="168729" y="0"/>
                </a:lnTo>
                <a:close/>
              </a:path>
            </a:pathLst>
          </a:cu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50" name="フリーフォーム 49"/>
          <xdr:cNvSpPr/>
        </xdr:nvSpPr>
        <xdr:spPr>
          <a:xfrm>
            <a:off x="5116237" y="3803789"/>
            <a:ext cx="657143" cy="1629891"/>
          </a:xfrm>
          <a:custGeom>
            <a:avLst/>
            <a:gdLst>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5897 w 702879"/>
              <a:gd name="connsiteY13" fmla="*/ 1143000 h 1609397"/>
              <a:gd name="connsiteX14" fmla="*/ 275897 w 702879"/>
              <a:gd name="connsiteY14" fmla="*/ 1609397 h 1609397"/>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5897 w 702879"/>
              <a:gd name="connsiteY13" fmla="*/ 1143000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50115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50115 h 1609397"/>
              <a:gd name="connsiteX2" fmla="*/ 702879 w 702879"/>
              <a:gd name="connsiteY2" fmla="*/ 1152486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596259"/>
              <a:gd name="connsiteX1" fmla="*/ 420414 w 702879"/>
              <a:gd name="connsiteY1" fmla="*/ 1150115 h 1596259"/>
              <a:gd name="connsiteX2" fmla="*/ 702879 w 702879"/>
              <a:gd name="connsiteY2" fmla="*/ 1152486 h 1596259"/>
              <a:gd name="connsiteX3" fmla="*/ 466397 w 702879"/>
              <a:gd name="connsiteY3" fmla="*/ 867104 h 1596259"/>
              <a:gd name="connsiteX4" fmla="*/ 643759 w 702879"/>
              <a:gd name="connsiteY4" fmla="*/ 867104 h 1596259"/>
              <a:gd name="connsiteX5" fmla="*/ 446690 w 702879"/>
              <a:gd name="connsiteY5" fmla="*/ 564932 h 1596259"/>
              <a:gd name="connsiteX6" fmla="*/ 591207 w 702879"/>
              <a:gd name="connsiteY6" fmla="*/ 564932 h 1596259"/>
              <a:gd name="connsiteX7" fmla="*/ 354724 w 702879"/>
              <a:gd name="connsiteY7" fmla="*/ 0 h 1596259"/>
              <a:gd name="connsiteX8" fmla="*/ 131379 w 702879"/>
              <a:gd name="connsiteY8" fmla="*/ 564932 h 1596259"/>
              <a:gd name="connsiteX9" fmla="*/ 282465 w 702879"/>
              <a:gd name="connsiteY9" fmla="*/ 564932 h 1596259"/>
              <a:gd name="connsiteX10" fmla="*/ 78828 w 702879"/>
              <a:gd name="connsiteY10" fmla="*/ 860535 h 1596259"/>
              <a:gd name="connsiteX11" fmla="*/ 236483 w 702879"/>
              <a:gd name="connsiteY11" fmla="*/ 860535 h 1596259"/>
              <a:gd name="connsiteX12" fmla="*/ 0 w 702879"/>
              <a:gd name="connsiteY12" fmla="*/ 1149569 h 1596259"/>
              <a:gd name="connsiteX13" fmla="*/ 278320 w 702879"/>
              <a:gd name="connsiteY13" fmla="*/ 1150115 h 1596259"/>
              <a:gd name="connsiteX14" fmla="*/ 278319 w 702879"/>
              <a:gd name="connsiteY14" fmla="*/ 1592797 h 1596259"/>
              <a:gd name="connsiteX15" fmla="*/ 420414 w 702879"/>
              <a:gd name="connsiteY15" fmla="*/ 1596259 h 1596259"/>
              <a:gd name="connsiteX0" fmla="*/ 422837 w 702879"/>
              <a:gd name="connsiteY0" fmla="*/ 1586773 h 1592797"/>
              <a:gd name="connsiteX1" fmla="*/ 420414 w 702879"/>
              <a:gd name="connsiteY1" fmla="*/ 1150115 h 1592797"/>
              <a:gd name="connsiteX2" fmla="*/ 702879 w 702879"/>
              <a:gd name="connsiteY2" fmla="*/ 1152486 h 1592797"/>
              <a:gd name="connsiteX3" fmla="*/ 466397 w 702879"/>
              <a:gd name="connsiteY3" fmla="*/ 867104 h 1592797"/>
              <a:gd name="connsiteX4" fmla="*/ 643759 w 702879"/>
              <a:gd name="connsiteY4" fmla="*/ 867104 h 1592797"/>
              <a:gd name="connsiteX5" fmla="*/ 446690 w 702879"/>
              <a:gd name="connsiteY5" fmla="*/ 564932 h 1592797"/>
              <a:gd name="connsiteX6" fmla="*/ 591207 w 702879"/>
              <a:gd name="connsiteY6" fmla="*/ 564932 h 1592797"/>
              <a:gd name="connsiteX7" fmla="*/ 354724 w 702879"/>
              <a:gd name="connsiteY7" fmla="*/ 0 h 1592797"/>
              <a:gd name="connsiteX8" fmla="*/ 131379 w 702879"/>
              <a:gd name="connsiteY8" fmla="*/ 564932 h 1592797"/>
              <a:gd name="connsiteX9" fmla="*/ 282465 w 702879"/>
              <a:gd name="connsiteY9" fmla="*/ 564932 h 1592797"/>
              <a:gd name="connsiteX10" fmla="*/ 78828 w 702879"/>
              <a:gd name="connsiteY10" fmla="*/ 860535 h 1592797"/>
              <a:gd name="connsiteX11" fmla="*/ 236483 w 702879"/>
              <a:gd name="connsiteY11" fmla="*/ 860535 h 1592797"/>
              <a:gd name="connsiteX12" fmla="*/ 0 w 702879"/>
              <a:gd name="connsiteY12" fmla="*/ 1149569 h 1592797"/>
              <a:gd name="connsiteX13" fmla="*/ 278320 w 702879"/>
              <a:gd name="connsiteY13" fmla="*/ 1150115 h 1592797"/>
              <a:gd name="connsiteX14" fmla="*/ 278319 w 702879"/>
              <a:gd name="connsiteY14" fmla="*/ 1592797 h 1592797"/>
              <a:gd name="connsiteX15" fmla="*/ 422837 w 702879"/>
              <a:gd name="connsiteY15" fmla="*/ 1586773 h 1592797"/>
              <a:gd name="connsiteX0" fmla="*/ 422837 w 702879"/>
              <a:gd name="connsiteY0" fmla="*/ 1596259 h 1596259"/>
              <a:gd name="connsiteX1" fmla="*/ 420414 w 702879"/>
              <a:gd name="connsiteY1" fmla="*/ 1150115 h 1596259"/>
              <a:gd name="connsiteX2" fmla="*/ 702879 w 702879"/>
              <a:gd name="connsiteY2" fmla="*/ 1152486 h 1596259"/>
              <a:gd name="connsiteX3" fmla="*/ 466397 w 702879"/>
              <a:gd name="connsiteY3" fmla="*/ 867104 h 1596259"/>
              <a:gd name="connsiteX4" fmla="*/ 643759 w 702879"/>
              <a:gd name="connsiteY4" fmla="*/ 867104 h 1596259"/>
              <a:gd name="connsiteX5" fmla="*/ 446690 w 702879"/>
              <a:gd name="connsiteY5" fmla="*/ 564932 h 1596259"/>
              <a:gd name="connsiteX6" fmla="*/ 591207 w 702879"/>
              <a:gd name="connsiteY6" fmla="*/ 564932 h 1596259"/>
              <a:gd name="connsiteX7" fmla="*/ 354724 w 702879"/>
              <a:gd name="connsiteY7" fmla="*/ 0 h 1596259"/>
              <a:gd name="connsiteX8" fmla="*/ 131379 w 702879"/>
              <a:gd name="connsiteY8" fmla="*/ 564932 h 1596259"/>
              <a:gd name="connsiteX9" fmla="*/ 282465 w 702879"/>
              <a:gd name="connsiteY9" fmla="*/ 564932 h 1596259"/>
              <a:gd name="connsiteX10" fmla="*/ 78828 w 702879"/>
              <a:gd name="connsiteY10" fmla="*/ 860535 h 1596259"/>
              <a:gd name="connsiteX11" fmla="*/ 236483 w 702879"/>
              <a:gd name="connsiteY11" fmla="*/ 860535 h 1596259"/>
              <a:gd name="connsiteX12" fmla="*/ 0 w 702879"/>
              <a:gd name="connsiteY12" fmla="*/ 1149569 h 1596259"/>
              <a:gd name="connsiteX13" fmla="*/ 278320 w 702879"/>
              <a:gd name="connsiteY13" fmla="*/ 1150115 h 1596259"/>
              <a:gd name="connsiteX14" fmla="*/ 278319 w 702879"/>
              <a:gd name="connsiteY14" fmla="*/ 1592797 h 1596259"/>
              <a:gd name="connsiteX15" fmla="*/ 422837 w 702879"/>
              <a:gd name="connsiteY15" fmla="*/ 1596259 h 1596259"/>
              <a:gd name="connsiteX0" fmla="*/ 422837 w 702879"/>
              <a:gd name="connsiteY0" fmla="*/ 1593888 h 1593888"/>
              <a:gd name="connsiteX1" fmla="*/ 420414 w 702879"/>
              <a:gd name="connsiteY1" fmla="*/ 1150115 h 1593888"/>
              <a:gd name="connsiteX2" fmla="*/ 702879 w 702879"/>
              <a:gd name="connsiteY2" fmla="*/ 1152486 h 1593888"/>
              <a:gd name="connsiteX3" fmla="*/ 466397 w 702879"/>
              <a:gd name="connsiteY3" fmla="*/ 867104 h 1593888"/>
              <a:gd name="connsiteX4" fmla="*/ 643759 w 702879"/>
              <a:gd name="connsiteY4" fmla="*/ 867104 h 1593888"/>
              <a:gd name="connsiteX5" fmla="*/ 446690 w 702879"/>
              <a:gd name="connsiteY5" fmla="*/ 564932 h 1593888"/>
              <a:gd name="connsiteX6" fmla="*/ 591207 w 702879"/>
              <a:gd name="connsiteY6" fmla="*/ 564932 h 1593888"/>
              <a:gd name="connsiteX7" fmla="*/ 354724 w 702879"/>
              <a:gd name="connsiteY7" fmla="*/ 0 h 1593888"/>
              <a:gd name="connsiteX8" fmla="*/ 131379 w 702879"/>
              <a:gd name="connsiteY8" fmla="*/ 564932 h 1593888"/>
              <a:gd name="connsiteX9" fmla="*/ 282465 w 702879"/>
              <a:gd name="connsiteY9" fmla="*/ 564932 h 1593888"/>
              <a:gd name="connsiteX10" fmla="*/ 78828 w 702879"/>
              <a:gd name="connsiteY10" fmla="*/ 860535 h 1593888"/>
              <a:gd name="connsiteX11" fmla="*/ 236483 w 702879"/>
              <a:gd name="connsiteY11" fmla="*/ 860535 h 1593888"/>
              <a:gd name="connsiteX12" fmla="*/ 0 w 702879"/>
              <a:gd name="connsiteY12" fmla="*/ 1149569 h 1593888"/>
              <a:gd name="connsiteX13" fmla="*/ 278320 w 702879"/>
              <a:gd name="connsiteY13" fmla="*/ 1150115 h 1593888"/>
              <a:gd name="connsiteX14" fmla="*/ 278319 w 702879"/>
              <a:gd name="connsiteY14" fmla="*/ 1592797 h 1593888"/>
              <a:gd name="connsiteX15" fmla="*/ 422837 w 702879"/>
              <a:gd name="connsiteY15" fmla="*/ 1593888 h 15938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702879" h="1593888">
                <a:moveTo>
                  <a:pt x="422837" y="1593888"/>
                </a:moveTo>
                <a:cubicBezTo>
                  <a:pt x="422029" y="1448335"/>
                  <a:pt x="421222" y="1295668"/>
                  <a:pt x="420414" y="1150115"/>
                </a:cubicBezTo>
                <a:lnTo>
                  <a:pt x="702879" y="1152486"/>
                </a:lnTo>
                <a:lnTo>
                  <a:pt x="466397" y="867104"/>
                </a:lnTo>
                <a:lnTo>
                  <a:pt x="643759" y="867104"/>
                </a:lnTo>
                <a:lnTo>
                  <a:pt x="446690" y="564932"/>
                </a:lnTo>
                <a:lnTo>
                  <a:pt x="591207" y="564932"/>
                </a:lnTo>
                <a:lnTo>
                  <a:pt x="354724" y="0"/>
                </a:lnTo>
                <a:lnTo>
                  <a:pt x="131379" y="564932"/>
                </a:lnTo>
                <a:lnTo>
                  <a:pt x="282465" y="564932"/>
                </a:lnTo>
                <a:lnTo>
                  <a:pt x="78828" y="860535"/>
                </a:lnTo>
                <a:lnTo>
                  <a:pt x="236483" y="860535"/>
                </a:lnTo>
                <a:lnTo>
                  <a:pt x="0" y="1149569"/>
                </a:lnTo>
                <a:lnTo>
                  <a:pt x="278320" y="1150115"/>
                </a:lnTo>
                <a:cubicBezTo>
                  <a:pt x="277512" y="1303209"/>
                  <a:pt x="279127" y="1439703"/>
                  <a:pt x="278319" y="1592797"/>
                </a:cubicBezTo>
                <a:lnTo>
                  <a:pt x="422837" y="1593888"/>
                </a:lnTo>
                <a:close/>
              </a:path>
            </a:pathLst>
          </a:cu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51" name="フリーフォーム 50"/>
          <xdr:cNvSpPr/>
        </xdr:nvSpPr>
        <xdr:spPr>
          <a:xfrm>
            <a:off x="3805726" y="3977600"/>
            <a:ext cx="650862" cy="1629892"/>
          </a:xfrm>
          <a:custGeom>
            <a:avLst/>
            <a:gdLst>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5897 w 702879"/>
              <a:gd name="connsiteY13" fmla="*/ 1143000 h 1609397"/>
              <a:gd name="connsiteX14" fmla="*/ 275897 w 702879"/>
              <a:gd name="connsiteY14" fmla="*/ 1609397 h 1609397"/>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5897 w 702879"/>
              <a:gd name="connsiteY13" fmla="*/ 1143000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50115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50115 h 1609397"/>
              <a:gd name="connsiteX2" fmla="*/ 702879 w 702879"/>
              <a:gd name="connsiteY2" fmla="*/ 1152486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596259"/>
              <a:gd name="connsiteX1" fmla="*/ 420414 w 702879"/>
              <a:gd name="connsiteY1" fmla="*/ 1150115 h 1596259"/>
              <a:gd name="connsiteX2" fmla="*/ 702879 w 702879"/>
              <a:gd name="connsiteY2" fmla="*/ 1152486 h 1596259"/>
              <a:gd name="connsiteX3" fmla="*/ 466397 w 702879"/>
              <a:gd name="connsiteY3" fmla="*/ 867104 h 1596259"/>
              <a:gd name="connsiteX4" fmla="*/ 643759 w 702879"/>
              <a:gd name="connsiteY4" fmla="*/ 867104 h 1596259"/>
              <a:gd name="connsiteX5" fmla="*/ 446690 w 702879"/>
              <a:gd name="connsiteY5" fmla="*/ 564932 h 1596259"/>
              <a:gd name="connsiteX6" fmla="*/ 591207 w 702879"/>
              <a:gd name="connsiteY6" fmla="*/ 564932 h 1596259"/>
              <a:gd name="connsiteX7" fmla="*/ 354724 w 702879"/>
              <a:gd name="connsiteY7" fmla="*/ 0 h 1596259"/>
              <a:gd name="connsiteX8" fmla="*/ 131379 w 702879"/>
              <a:gd name="connsiteY8" fmla="*/ 564932 h 1596259"/>
              <a:gd name="connsiteX9" fmla="*/ 282465 w 702879"/>
              <a:gd name="connsiteY9" fmla="*/ 564932 h 1596259"/>
              <a:gd name="connsiteX10" fmla="*/ 78828 w 702879"/>
              <a:gd name="connsiteY10" fmla="*/ 860535 h 1596259"/>
              <a:gd name="connsiteX11" fmla="*/ 236483 w 702879"/>
              <a:gd name="connsiteY11" fmla="*/ 860535 h 1596259"/>
              <a:gd name="connsiteX12" fmla="*/ 0 w 702879"/>
              <a:gd name="connsiteY12" fmla="*/ 1149569 h 1596259"/>
              <a:gd name="connsiteX13" fmla="*/ 278320 w 702879"/>
              <a:gd name="connsiteY13" fmla="*/ 1150115 h 1596259"/>
              <a:gd name="connsiteX14" fmla="*/ 278319 w 702879"/>
              <a:gd name="connsiteY14" fmla="*/ 1592797 h 1596259"/>
              <a:gd name="connsiteX15" fmla="*/ 420414 w 702879"/>
              <a:gd name="connsiteY15" fmla="*/ 1596259 h 1596259"/>
              <a:gd name="connsiteX0" fmla="*/ 422837 w 702879"/>
              <a:gd name="connsiteY0" fmla="*/ 1586773 h 1592797"/>
              <a:gd name="connsiteX1" fmla="*/ 420414 w 702879"/>
              <a:gd name="connsiteY1" fmla="*/ 1150115 h 1592797"/>
              <a:gd name="connsiteX2" fmla="*/ 702879 w 702879"/>
              <a:gd name="connsiteY2" fmla="*/ 1152486 h 1592797"/>
              <a:gd name="connsiteX3" fmla="*/ 466397 w 702879"/>
              <a:gd name="connsiteY3" fmla="*/ 867104 h 1592797"/>
              <a:gd name="connsiteX4" fmla="*/ 643759 w 702879"/>
              <a:gd name="connsiteY4" fmla="*/ 867104 h 1592797"/>
              <a:gd name="connsiteX5" fmla="*/ 446690 w 702879"/>
              <a:gd name="connsiteY5" fmla="*/ 564932 h 1592797"/>
              <a:gd name="connsiteX6" fmla="*/ 591207 w 702879"/>
              <a:gd name="connsiteY6" fmla="*/ 564932 h 1592797"/>
              <a:gd name="connsiteX7" fmla="*/ 354724 w 702879"/>
              <a:gd name="connsiteY7" fmla="*/ 0 h 1592797"/>
              <a:gd name="connsiteX8" fmla="*/ 131379 w 702879"/>
              <a:gd name="connsiteY8" fmla="*/ 564932 h 1592797"/>
              <a:gd name="connsiteX9" fmla="*/ 282465 w 702879"/>
              <a:gd name="connsiteY9" fmla="*/ 564932 h 1592797"/>
              <a:gd name="connsiteX10" fmla="*/ 78828 w 702879"/>
              <a:gd name="connsiteY10" fmla="*/ 860535 h 1592797"/>
              <a:gd name="connsiteX11" fmla="*/ 236483 w 702879"/>
              <a:gd name="connsiteY11" fmla="*/ 860535 h 1592797"/>
              <a:gd name="connsiteX12" fmla="*/ 0 w 702879"/>
              <a:gd name="connsiteY12" fmla="*/ 1149569 h 1592797"/>
              <a:gd name="connsiteX13" fmla="*/ 278320 w 702879"/>
              <a:gd name="connsiteY13" fmla="*/ 1150115 h 1592797"/>
              <a:gd name="connsiteX14" fmla="*/ 278319 w 702879"/>
              <a:gd name="connsiteY14" fmla="*/ 1592797 h 1592797"/>
              <a:gd name="connsiteX15" fmla="*/ 422837 w 702879"/>
              <a:gd name="connsiteY15" fmla="*/ 1586773 h 1592797"/>
              <a:gd name="connsiteX0" fmla="*/ 422837 w 702879"/>
              <a:gd name="connsiteY0" fmla="*/ 1596259 h 1596259"/>
              <a:gd name="connsiteX1" fmla="*/ 420414 w 702879"/>
              <a:gd name="connsiteY1" fmla="*/ 1150115 h 1596259"/>
              <a:gd name="connsiteX2" fmla="*/ 702879 w 702879"/>
              <a:gd name="connsiteY2" fmla="*/ 1152486 h 1596259"/>
              <a:gd name="connsiteX3" fmla="*/ 466397 w 702879"/>
              <a:gd name="connsiteY3" fmla="*/ 867104 h 1596259"/>
              <a:gd name="connsiteX4" fmla="*/ 643759 w 702879"/>
              <a:gd name="connsiteY4" fmla="*/ 867104 h 1596259"/>
              <a:gd name="connsiteX5" fmla="*/ 446690 w 702879"/>
              <a:gd name="connsiteY5" fmla="*/ 564932 h 1596259"/>
              <a:gd name="connsiteX6" fmla="*/ 591207 w 702879"/>
              <a:gd name="connsiteY6" fmla="*/ 564932 h 1596259"/>
              <a:gd name="connsiteX7" fmla="*/ 354724 w 702879"/>
              <a:gd name="connsiteY7" fmla="*/ 0 h 1596259"/>
              <a:gd name="connsiteX8" fmla="*/ 131379 w 702879"/>
              <a:gd name="connsiteY8" fmla="*/ 564932 h 1596259"/>
              <a:gd name="connsiteX9" fmla="*/ 282465 w 702879"/>
              <a:gd name="connsiteY9" fmla="*/ 564932 h 1596259"/>
              <a:gd name="connsiteX10" fmla="*/ 78828 w 702879"/>
              <a:gd name="connsiteY10" fmla="*/ 860535 h 1596259"/>
              <a:gd name="connsiteX11" fmla="*/ 236483 w 702879"/>
              <a:gd name="connsiteY11" fmla="*/ 860535 h 1596259"/>
              <a:gd name="connsiteX12" fmla="*/ 0 w 702879"/>
              <a:gd name="connsiteY12" fmla="*/ 1149569 h 1596259"/>
              <a:gd name="connsiteX13" fmla="*/ 278320 w 702879"/>
              <a:gd name="connsiteY13" fmla="*/ 1150115 h 1596259"/>
              <a:gd name="connsiteX14" fmla="*/ 278319 w 702879"/>
              <a:gd name="connsiteY14" fmla="*/ 1592797 h 1596259"/>
              <a:gd name="connsiteX15" fmla="*/ 422837 w 702879"/>
              <a:gd name="connsiteY15" fmla="*/ 1596259 h 1596259"/>
              <a:gd name="connsiteX0" fmla="*/ 422837 w 702879"/>
              <a:gd name="connsiteY0" fmla="*/ 1593888 h 1593888"/>
              <a:gd name="connsiteX1" fmla="*/ 420414 w 702879"/>
              <a:gd name="connsiteY1" fmla="*/ 1150115 h 1593888"/>
              <a:gd name="connsiteX2" fmla="*/ 702879 w 702879"/>
              <a:gd name="connsiteY2" fmla="*/ 1152486 h 1593888"/>
              <a:gd name="connsiteX3" fmla="*/ 466397 w 702879"/>
              <a:gd name="connsiteY3" fmla="*/ 867104 h 1593888"/>
              <a:gd name="connsiteX4" fmla="*/ 643759 w 702879"/>
              <a:gd name="connsiteY4" fmla="*/ 867104 h 1593888"/>
              <a:gd name="connsiteX5" fmla="*/ 446690 w 702879"/>
              <a:gd name="connsiteY5" fmla="*/ 564932 h 1593888"/>
              <a:gd name="connsiteX6" fmla="*/ 591207 w 702879"/>
              <a:gd name="connsiteY6" fmla="*/ 564932 h 1593888"/>
              <a:gd name="connsiteX7" fmla="*/ 354724 w 702879"/>
              <a:gd name="connsiteY7" fmla="*/ 0 h 1593888"/>
              <a:gd name="connsiteX8" fmla="*/ 131379 w 702879"/>
              <a:gd name="connsiteY8" fmla="*/ 564932 h 1593888"/>
              <a:gd name="connsiteX9" fmla="*/ 282465 w 702879"/>
              <a:gd name="connsiteY9" fmla="*/ 564932 h 1593888"/>
              <a:gd name="connsiteX10" fmla="*/ 78828 w 702879"/>
              <a:gd name="connsiteY10" fmla="*/ 860535 h 1593888"/>
              <a:gd name="connsiteX11" fmla="*/ 236483 w 702879"/>
              <a:gd name="connsiteY11" fmla="*/ 860535 h 1593888"/>
              <a:gd name="connsiteX12" fmla="*/ 0 w 702879"/>
              <a:gd name="connsiteY12" fmla="*/ 1149569 h 1593888"/>
              <a:gd name="connsiteX13" fmla="*/ 278320 w 702879"/>
              <a:gd name="connsiteY13" fmla="*/ 1150115 h 1593888"/>
              <a:gd name="connsiteX14" fmla="*/ 278319 w 702879"/>
              <a:gd name="connsiteY14" fmla="*/ 1592797 h 1593888"/>
              <a:gd name="connsiteX15" fmla="*/ 422837 w 702879"/>
              <a:gd name="connsiteY15" fmla="*/ 1593888 h 15938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702879" h="1593888">
                <a:moveTo>
                  <a:pt x="422837" y="1593888"/>
                </a:moveTo>
                <a:cubicBezTo>
                  <a:pt x="422029" y="1448335"/>
                  <a:pt x="421222" y="1295668"/>
                  <a:pt x="420414" y="1150115"/>
                </a:cubicBezTo>
                <a:lnTo>
                  <a:pt x="702879" y="1152486"/>
                </a:lnTo>
                <a:lnTo>
                  <a:pt x="466397" y="867104"/>
                </a:lnTo>
                <a:lnTo>
                  <a:pt x="643759" y="867104"/>
                </a:lnTo>
                <a:lnTo>
                  <a:pt x="446690" y="564932"/>
                </a:lnTo>
                <a:lnTo>
                  <a:pt x="591207" y="564932"/>
                </a:lnTo>
                <a:lnTo>
                  <a:pt x="354724" y="0"/>
                </a:lnTo>
                <a:lnTo>
                  <a:pt x="131379" y="564932"/>
                </a:lnTo>
                <a:lnTo>
                  <a:pt x="282465" y="564932"/>
                </a:lnTo>
                <a:lnTo>
                  <a:pt x="78828" y="860535"/>
                </a:lnTo>
                <a:lnTo>
                  <a:pt x="236483" y="860535"/>
                </a:lnTo>
                <a:lnTo>
                  <a:pt x="0" y="1149569"/>
                </a:lnTo>
                <a:lnTo>
                  <a:pt x="278320" y="1150115"/>
                </a:lnTo>
                <a:cubicBezTo>
                  <a:pt x="277512" y="1303209"/>
                  <a:pt x="279127" y="1439703"/>
                  <a:pt x="278319" y="1592797"/>
                </a:cubicBezTo>
                <a:lnTo>
                  <a:pt x="422837" y="1593888"/>
                </a:lnTo>
                <a:close/>
              </a:path>
            </a:pathLst>
          </a:cu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35" name="フリーフォーム 34"/>
          <xdr:cNvSpPr/>
        </xdr:nvSpPr>
        <xdr:spPr>
          <a:xfrm rot="5635835">
            <a:off x="5033163" y="4765899"/>
            <a:ext cx="709477" cy="1501719"/>
          </a:xfrm>
          <a:custGeom>
            <a:avLst/>
            <a:gdLst>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5897 w 702879"/>
              <a:gd name="connsiteY13" fmla="*/ 1143000 h 1609397"/>
              <a:gd name="connsiteX14" fmla="*/ 275897 w 702879"/>
              <a:gd name="connsiteY14" fmla="*/ 1609397 h 1609397"/>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5897 w 702879"/>
              <a:gd name="connsiteY13" fmla="*/ 1143000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50115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50115 h 1609397"/>
              <a:gd name="connsiteX2" fmla="*/ 702879 w 702879"/>
              <a:gd name="connsiteY2" fmla="*/ 1152486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596259"/>
              <a:gd name="connsiteX1" fmla="*/ 420414 w 702879"/>
              <a:gd name="connsiteY1" fmla="*/ 1150115 h 1596259"/>
              <a:gd name="connsiteX2" fmla="*/ 702879 w 702879"/>
              <a:gd name="connsiteY2" fmla="*/ 1152486 h 1596259"/>
              <a:gd name="connsiteX3" fmla="*/ 466397 w 702879"/>
              <a:gd name="connsiteY3" fmla="*/ 867104 h 1596259"/>
              <a:gd name="connsiteX4" fmla="*/ 643759 w 702879"/>
              <a:gd name="connsiteY4" fmla="*/ 867104 h 1596259"/>
              <a:gd name="connsiteX5" fmla="*/ 446690 w 702879"/>
              <a:gd name="connsiteY5" fmla="*/ 564932 h 1596259"/>
              <a:gd name="connsiteX6" fmla="*/ 591207 w 702879"/>
              <a:gd name="connsiteY6" fmla="*/ 564932 h 1596259"/>
              <a:gd name="connsiteX7" fmla="*/ 354724 w 702879"/>
              <a:gd name="connsiteY7" fmla="*/ 0 h 1596259"/>
              <a:gd name="connsiteX8" fmla="*/ 131379 w 702879"/>
              <a:gd name="connsiteY8" fmla="*/ 564932 h 1596259"/>
              <a:gd name="connsiteX9" fmla="*/ 282465 w 702879"/>
              <a:gd name="connsiteY9" fmla="*/ 564932 h 1596259"/>
              <a:gd name="connsiteX10" fmla="*/ 78828 w 702879"/>
              <a:gd name="connsiteY10" fmla="*/ 860535 h 1596259"/>
              <a:gd name="connsiteX11" fmla="*/ 236483 w 702879"/>
              <a:gd name="connsiteY11" fmla="*/ 860535 h 1596259"/>
              <a:gd name="connsiteX12" fmla="*/ 0 w 702879"/>
              <a:gd name="connsiteY12" fmla="*/ 1149569 h 1596259"/>
              <a:gd name="connsiteX13" fmla="*/ 278320 w 702879"/>
              <a:gd name="connsiteY13" fmla="*/ 1150115 h 1596259"/>
              <a:gd name="connsiteX14" fmla="*/ 278319 w 702879"/>
              <a:gd name="connsiteY14" fmla="*/ 1592797 h 1596259"/>
              <a:gd name="connsiteX15" fmla="*/ 420414 w 702879"/>
              <a:gd name="connsiteY15" fmla="*/ 1596259 h 1596259"/>
              <a:gd name="connsiteX0" fmla="*/ 422837 w 702879"/>
              <a:gd name="connsiteY0" fmla="*/ 1586773 h 1592797"/>
              <a:gd name="connsiteX1" fmla="*/ 420414 w 702879"/>
              <a:gd name="connsiteY1" fmla="*/ 1150115 h 1592797"/>
              <a:gd name="connsiteX2" fmla="*/ 702879 w 702879"/>
              <a:gd name="connsiteY2" fmla="*/ 1152486 h 1592797"/>
              <a:gd name="connsiteX3" fmla="*/ 466397 w 702879"/>
              <a:gd name="connsiteY3" fmla="*/ 867104 h 1592797"/>
              <a:gd name="connsiteX4" fmla="*/ 643759 w 702879"/>
              <a:gd name="connsiteY4" fmla="*/ 867104 h 1592797"/>
              <a:gd name="connsiteX5" fmla="*/ 446690 w 702879"/>
              <a:gd name="connsiteY5" fmla="*/ 564932 h 1592797"/>
              <a:gd name="connsiteX6" fmla="*/ 591207 w 702879"/>
              <a:gd name="connsiteY6" fmla="*/ 564932 h 1592797"/>
              <a:gd name="connsiteX7" fmla="*/ 354724 w 702879"/>
              <a:gd name="connsiteY7" fmla="*/ 0 h 1592797"/>
              <a:gd name="connsiteX8" fmla="*/ 131379 w 702879"/>
              <a:gd name="connsiteY8" fmla="*/ 564932 h 1592797"/>
              <a:gd name="connsiteX9" fmla="*/ 282465 w 702879"/>
              <a:gd name="connsiteY9" fmla="*/ 564932 h 1592797"/>
              <a:gd name="connsiteX10" fmla="*/ 78828 w 702879"/>
              <a:gd name="connsiteY10" fmla="*/ 860535 h 1592797"/>
              <a:gd name="connsiteX11" fmla="*/ 236483 w 702879"/>
              <a:gd name="connsiteY11" fmla="*/ 860535 h 1592797"/>
              <a:gd name="connsiteX12" fmla="*/ 0 w 702879"/>
              <a:gd name="connsiteY12" fmla="*/ 1149569 h 1592797"/>
              <a:gd name="connsiteX13" fmla="*/ 278320 w 702879"/>
              <a:gd name="connsiteY13" fmla="*/ 1150115 h 1592797"/>
              <a:gd name="connsiteX14" fmla="*/ 278319 w 702879"/>
              <a:gd name="connsiteY14" fmla="*/ 1592797 h 1592797"/>
              <a:gd name="connsiteX15" fmla="*/ 422837 w 702879"/>
              <a:gd name="connsiteY15" fmla="*/ 1586773 h 1592797"/>
              <a:gd name="connsiteX0" fmla="*/ 422837 w 702879"/>
              <a:gd name="connsiteY0" fmla="*/ 1596259 h 1596259"/>
              <a:gd name="connsiteX1" fmla="*/ 420414 w 702879"/>
              <a:gd name="connsiteY1" fmla="*/ 1150115 h 1596259"/>
              <a:gd name="connsiteX2" fmla="*/ 702879 w 702879"/>
              <a:gd name="connsiteY2" fmla="*/ 1152486 h 1596259"/>
              <a:gd name="connsiteX3" fmla="*/ 466397 w 702879"/>
              <a:gd name="connsiteY3" fmla="*/ 867104 h 1596259"/>
              <a:gd name="connsiteX4" fmla="*/ 643759 w 702879"/>
              <a:gd name="connsiteY4" fmla="*/ 867104 h 1596259"/>
              <a:gd name="connsiteX5" fmla="*/ 446690 w 702879"/>
              <a:gd name="connsiteY5" fmla="*/ 564932 h 1596259"/>
              <a:gd name="connsiteX6" fmla="*/ 591207 w 702879"/>
              <a:gd name="connsiteY6" fmla="*/ 564932 h 1596259"/>
              <a:gd name="connsiteX7" fmla="*/ 354724 w 702879"/>
              <a:gd name="connsiteY7" fmla="*/ 0 h 1596259"/>
              <a:gd name="connsiteX8" fmla="*/ 131379 w 702879"/>
              <a:gd name="connsiteY8" fmla="*/ 564932 h 1596259"/>
              <a:gd name="connsiteX9" fmla="*/ 282465 w 702879"/>
              <a:gd name="connsiteY9" fmla="*/ 564932 h 1596259"/>
              <a:gd name="connsiteX10" fmla="*/ 78828 w 702879"/>
              <a:gd name="connsiteY10" fmla="*/ 860535 h 1596259"/>
              <a:gd name="connsiteX11" fmla="*/ 236483 w 702879"/>
              <a:gd name="connsiteY11" fmla="*/ 860535 h 1596259"/>
              <a:gd name="connsiteX12" fmla="*/ 0 w 702879"/>
              <a:gd name="connsiteY12" fmla="*/ 1149569 h 1596259"/>
              <a:gd name="connsiteX13" fmla="*/ 278320 w 702879"/>
              <a:gd name="connsiteY13" fmla="*/ 1150115 h 1596259"/>
              <a:gd name="connsiteX14" fmla="*/ 278319 w 702879"/>
              <a:gd name="connsiteY14" fmla="*/ 1592797 h 1596259"/>
              <a:gd name="connsiteX15" fmla="*/ 422837 w 702879"/>
              <a:gd name="connsiteY15" fmla="*/ 1596259 h 1596259"/>
              <a:gd name="connsiteX0" fmla="*/ 422837 w 702879"/>
              <a:gd name="connsiteY0" fmla="*/ 1593888 h 1593888"/>
              <a:gd name="connsiteX1" fmla="*/ 420414 w 702879"/>
              <a:gd name="connsiteY1" fmla="*/ 1150115 h 1593888"/>
              <a:gd name="connsiteX2" fmla="*/ 702879 w 702879"/>
              <a:gd name="connsiteY2" fmla="*/ 1152486 h 1593888"/>
              <a:gd name="connsiteX3" fmla="*/ 466397 w 702879"/>
              <a:gd name="connsiteY3" fmla="*/ 867104 h 1593888"/>
              <a:gd name="connsiteX4" fmla="*/ 643759 w 702879"/>
              <a:gd name="connsiteY4" fmla="*/ 867104 h 1593888"/>
              <a:gd name="connsiteX5" fmla="*/ 446690 w 702879"/>
              <a:gd name="connsiteY5" fmla="*/ 564932 h 1593888"/>
              <a:gd name="connsiteX6" fmla="*/ 591207 w 702879"/>
              <a:gd name="connsiteY6" fmla="*/ 564932 h 1593888"/>
              <a:gd name="connsiteX7" fmla="*/ 354724 w 702879"/>
              <a:gd name="connsiteY7" fmla="*/ 0 h 1593888"/>
              <a:gd name="connsiteX8" fmla="*/ 131379 w 702879"/>
              <a:gd name="connsiteY8" fmla="*/ 564932 h 1593888"/>
              <a:gd name="connsiteX9" fmla="*/ 282465 w 702879"/>
              <a:gd name="connsiteY9" fmla="*/ 564932 h 1593888"/>
              <a:gd name="connsiteX10" fmla="*/ 78828 w 702879"/>
              <a:gd name="connsiteY10" fmla="*/ 860535 h 1593888"/>
              <a:gd name="connsiteX11" fmla="*/ 236483 w 702879"/>
              <a:gd name="connsiteY11" fmla="*/ 860535 h 1593888"/>
              <a:gd name="connsiteX12" fmla="*/ 0 w 702879"/>
              <a:gd name="connsiteY12" fmla="*/ 1149569 h 1593888"/>
              <a:gd name="connsiteX13" fmla="*/ 278320 w 702879"/>
              <a:gd name="connsiteY13" fmla="*/ 1150115 h 1593888"/>
              <a:gd name="connsiteX14" fmla="*/ 278319 w 702879"/>
              <a:gd name="connsiteY14" fmla="*/ 1592797 h 1593888"/>
              <a:gd name="connsiteX15" fmla="*/ 422837 w 702879"/>
              <a:gd name="connsiteY15" fmla="*/ 1593888 h 15938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702879" h="1593888">
                <a:moveTo>
                  <a:pt x="422837" y="1593888"/>
                </a:moveTo>
                <a:cubicBezTo>
                  <a:pt x="422029" y="1448335"/>
                  <a:pt x="421222" y="1295668"/>
                  <a:pt x="420414" y="1150115"/>
                </a:cubicBezTo>
                <a:lnTo>
                  <a:pt x="702879" y="1152486"/>
                </a:lnTo>
                <a:lnTo>
                  <a:pt x="466397" y="867104"/>
                </a:lnTo>
                <a:lnTo>
                  <a:pt x="643759" y="867104"/>
                </a:lnTo>
                <a:lnTo>
                  <a:pt x="446690" y="564932"/>
                </a:lnTo>
                <a:lnTo>
                  <a:pt x="591207" y="564932"/>
                </a:lnTo>
                <a:lnTo>
                  <a:pt x="354724" y="0"/>
                </a:lnTo>
                <a:lnTo>
                  <a:pt x="131379" y="564932"/>
                </a:lnTo>
                <a:lnTo>
                  <a:pt x="282465" y="564932"/>
                </a:lnTo>
                <a:lnTo>
                  <a:pt x="78828" y="860535"/>
                </a:lnTo>
                <a:lnTo>
                  <a:pt x="236483" y="860535"/>
                </a:lnTo>
                <a:lnTo>
                  <a:pt x="0" y="1149569"/>
                </a:lnTo>
                <a:lnTo>
                  <a:pt x="278320" y="1150115"/>
                </a:lnTo>
                <a:cubicBezTo>
                  <a:pt x="277512" y="1303209"/>
                  <a:pt x="279127" y="1439703"/>
                  <a:pt x="278319" y="1592797"/>
                </a:cubicBezTo>
                <a:lnTo>
                  <a:pt x="422837" y="1593888"/>
                </a:lnTo>
                <a:close/>
              </a:path>
            </a:pathLst>
          </a:cu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39" name="フリーフォーム 38"/>
          <xdr:cNvSpPr/>
        </xdr:nvSpPr>
        <xdr:spPr>
          <a:xfrm>
            <a:off x="5399168" y="4648135"/>
            <a:ext cx="654575" cy="1638266"/>
          </a:xfrm>
          <a:custGeom>
            <a:avLst/>
            <a:gdLst>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5897 w 702879"/>
              <a:gd name="connsiteY13" fmla="*/ 1143000 h 1609397"/>
              <a:gd name="connsiteX14" fmla="*/ 275897 w 702879"/>
              <a:gd name="connsiteY14" fmla="*/ 1609397 h 1609397"/>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5897 w 702879"/>
              <a:gd name="connsiteY13" fmla="*/ 1143000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43000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50115 h 1609397"/>
              <a:gd name="connsiteX2" fmla="*/ 702879 w 702879"/>
              <a:gd name="connsiteY2" fmla="*/ 1143000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609397"/>
              <a:gd name="connsiteX1" fmla="*/ 420414 w 702879"/>
              <a:gd name="connsiteY1" fmla="*/ 1150115 h 1609397"/>
              <a:gd name="connsiteX2" fmla="*/ 702879 w 702879"/>
              <a:gd name="connsiteY2" fmla="*/ 1152486 h 1609397"/>
              <a:gd name="connsiteX3" fmla="*/ 466397 w 702879"/>
              <a:gd name="connsiteY3" fmla="*/ 867104 h 1609397"/>
              <a:gd name="connsiteX4" fmla="*/ 643759 w 702879"/>
              <a:gd name="connsiteY4" fmla="*/ 867104 h 1609397"/>
              <a:gd name="connsiteX5" fmla="*/ 446690 w 702879"/>
              <a:gd name="connsiteY5" fmla="*/ 564932 h 1609397"/>
              <a:gd name="connsiteX6" fmla="*/ 591207 w 702879"/>
              <a:gd name="connsiteY6" fmla="*/ 564932 h 1609397"/>
              <a:gd name="connsiteX7" fmla="*/ 354724 w 702879"/>
              <a:gd name="connsiteY7" fmla="*/ 0 h 1609397"/>
              <a:gd name="connsiteX8" fmla="*/ 131379 w 702879"/>
              <a:gd name="connsiteY8" fmla="*/ 564932 h 1609397"/>
              <a:gd name="connsiteX9" fmla="*/ 282465 w 702879"/>
              <a:gd name="connsiteY9" fmla="*/ 564932 h 1609397"/>
              <a:gd name="connsiteX10" fmla="*/ 78828 w 702879"/>
              <a:gd name="connsiteY10" fmla="*/ 860535 h 1609397"/>
              <a:gd name="connsiteX11" fmla="*/ 236483 w 702879"/>
              <a:gd name="connsiteY11" fmla="*/ 860535 h 1609397"/>
              <a:gd name="connsiteX12" fmla="*/ 0 w 702879"/>
              <a:gd name="connsiteY12" fmla="*/ 1149569 h 1609397"/>
              <a:gd name="connsiteX13" fmla="*/ 278320 w 702879"/>
              <a:gd name="connsiteY13" fmla="*/ 1150115 h 1609397"/>
              <a:gd name="connsiteX14" fmla="*/ 275897 w 702879"/>
              <a:gd name="connsiteY14" fmla="*/ 1609397 h 1609397"/>
              <a:gd name="connsiteX15" fmla="*/ 420414 w 702879"/>
              <a:gd name="connsiteY15" fmla="*/ 1596259 h 1609397"/>
              <a:gd name="connsiteX0" fmla="*/ 420414 w 702879"/>
              <a:gd name="connsiteY0" fmla="*/ 1596259 h 1596259"/>
              <a:gd name="connsiteX1" fmla="*/ 420414 w 702879"/>
              <a:gd name="connsiteY1" fmla="*/ 1150115 h 1596259"/>
              <a:gd name="connsiteX2" fmla="*/ 702879 w 702879"/>
              <a:gd name="connsiteY2" fmla="*/ 1152486 h 1596259"/>
              <a:gd name="connsiteX3" fmla="*/ 466397 w 702879"/>
              <a:gd name="connsiteY3" fmla="*/ 867104 h 1596259"/>
              <a:gd name="connsiteX4" fmla="*/ 643759 w 702879"/>
              <a:gd name="connsiteY4" fmla="*/ 867104 h 1596259"/>
              <a:gd name="connsiteX5" fmla="*/ 446690 w 702879"/>
              <a:gd name="connsiteY5" fmla="*/ 564932 h 1596259"/>
              <a:gd name="connsiteX6" fmla="*/ 591207 w 702879"/>
              <a:gd name="connsiteY6" fmla="*/ 564932 h 1596259"/>
              <a:gd name="connsiteX7" fmla="*/ 354724 w 702879"/>
              <a:gd name="connsiteY7" fmla="*/ 0 h 1596259"/>
              <a:gd name="connsiteX8" fmla="*/ 131379 w 702879"/>
              <a:gd name="connsiteY8" fmla="*/ 564932 h 1596259"/>
              <a:gd name="connsiteX9" fmla="*/ 282465 w 702879"/>
              <a:gd name="connsiteY9" fmla="*/ 564932 h 1596259"/>
              <a:gd name="connsiteX10" fmla="*/ 78828 w 702879"/>
              <a:gd name="connsiteY10" fmla="*/ 860535 h 1596259"/>
              <a:gd name="connsiteX11" fmla="*/ 236483 w 702879"/>
              <a:gd name="connsiteY11" fmla="*/ 860535 h 1596259"/>
              <a:gd name="connsiteX12" fmla="*/ 0 w 702879"/>
              <a:gd name="connsiteY12" fmla="*/ 1149569 h 1596259"/>
              <a:gd name="connsiteX13" fmla="*/ 278320 w 702879"/>
              <a:gd name="connsiteY13" fmla="*/ 1150115 h 1596259"/>
              <a:gd name="connsiteX14" fmla="*/ 278319 w 702879"/>
              <a:gd name="connsiteY14" fmla="*/ 1592797 h 1596259"/>
              <a:gd name="connsiteX15" fmla="*/ 420414 w 702879"/>
              <a:gd name="connsiteY15" fmla="*/ 1596259 h 1596259"/>
              <a:gd name="connsiteX0" fmla="*/ 422837 w 702879"/>
              <a:gd name="connsiteY0" fmla="*/ 1586773 h 1592797"/>
              <a:gd name="connsiteX1" fmla="*/ 420414 w 702879"/>
              <a:gd name="connsiteY1" fmla="*/ 1150115 h 1592797"/>
              <a:gd name="connsiteX2" fmla="*/ 702879 w 702879"/>
              <a:gd name="connsiteY2" fmla="*/ 1152486 h 1592797"/>
              <a:gd name="connsiteX3" fmla="*/ 466397 w 702879"/>
              <a:gd name="connsiteY3" fmla="*/ 867104 h 1592797"/>
              <a:gd name="connsiteX4" fmla="*/ 643759 w 702879"/>
              <a:gd name="connsiteY4" fmla="*/ 867104 h 1592797"/>
              <a:gd name="connsiteX5" fmla="*/ 446690 w 702879"/>
              <a:gd name="connsiteY5" fmla="*/ 564932 h 1592797"/>
              <a:gd name="connsiteX6" fmla="*/ 591207 w 702879"/>
              <a:gd name="connsiteY6" fmla="*/ 564932 h 1592797"/>
              <a:gd name="connsiteX7" fmla="*/ 354724 w 702879"/>
              <a:gd name="connsiteY7" fmla="*/ 0 h 1592797"/>
              <a:gd name="connsiteX8" fmla="*/ 131379 w 702879"/>
              <a:gd name="connsiteY8" fmla="*/ 564932 h 1592797"/>
              <a:gd name="connsiteX9" fmla="*/ 282465 w 702879"/>
              <a:gd name="connsiteY9" fmla="*/ 564932 h 1592797"/>
              <a:gd name="connsiteX10" fmla="*/ 78828 w 702879"/>
              <a:gd name="connsiteY10" fmla="*/ 860535 h 1592797"/>
              <a:gd name="connsiteX11" fmla="*/ 236483 w 702879"/>
              <a:gd name="connsiteY11" fmla="*/ 860535 h 1592797"/>
              <a:gd name="connsiteX12" fmla="*/ 0 w 702879"/>
              <a:gd name="connsiteY12" fmla="*/ 1149569 h 1592797"/>
              <a:gd name="connsiteX13" fmla="*/ 278320 w 702879"/>
              <a:gd name="connsiteY13" fmla="*/ 1150115 h 1592797"/>
              <a:gd name="connsiteX14" fmla="*/ 278319 w 702879"/>
              <a:gd name="connsiteY14" fmla="*/ 1592797 h 1592797"/>
              <a:gd name="connsiteX15" fmla="*/ 422837 w 702879"/>
              <a:gd name="connsiteY15" fmla="*/ 1586773 h 1592797"/>
              <a:gd name="connsiteX0" fmla="*/ 422837 w 702879"/>
              <a:gd name="connsiteY0" fmla="*/ 1596259 h 1596259"/>
              <a:gd name="connsiteX1" fmla="*/ 420414 w 702879"/>
              <a:gd name="connsiteY1" fmla="*/ 1150115 h 1596259"/>
              <a:gd name="connsiteX2" fmla="*/ 702879 w 702879"/>
              <a:gd name="connsiteY2" fmla="*/ 1152486 h 1596259"/>
              <a:gd name="connsiteX3" fmla="*/ 466397 w 702879"/>
              <a:gd name="connsiteY3" fmla="*/ 867104 h 1596259"/>
              <a:gd name="connsiteX4" fmla="*/ 643759 w 702879"/>
              <a:gd name="connsiteY4" fmla="*/ 867104 h 1596259"/>
              <a:gd name="connsiteX5" fmla="*/ 446690 w 702879"/>
              <a:gd name="connsiteY5" fmla="*/ 564932 h 1596259"/>
              <a:gd name="connsiteX6" fmla="*/ 591207 w 702879"/>
              <a:gd name="connsiteY6" fmla="*/ 564932 h 1596259"/>
              <a:gd name="connsiteX7" fmla="*/ 354724 w 702879"/>
              <a:gd name="connsiteY7" fmla="*/ 0 h 1596259"/>
              <a:gd name="connsiteX8" fmla="*/ 131379 w 702879"/>
              <a:gd name="connsiteY8" fmla="*/ 564932 h 1596259"/>
              <a:gd name="connsiteX9" fmla="*/ 282465 w 702879"/>
              <a:gd name="connsiteY9" fmla="*/ 564932 h 1596259"/>
              <a:gd name="connsiteX10" fmla="*/ 78828 w 702879"/>
              <a:gd name="connsiteY10" fmla="*/ 860535 h 1596259"/>
              <a:gd name="connsiteX11" fmla="*/ 236483 w 702879"/>
              <a:gd name="connsiteY11" fmla="*/ 860535 h 1596259"/>
              <a:gd name="connsiteX12" fmla="*/ 0 w 702879"/>
              <a:gd name="connsiteY12" fmla="*/ 1149569 h 1596259"/>
              <a:gd name="connsiteX13" fmla="*/ 278320 w 702879"/>
              <a:gd name="connsiteY13" fmla="*/ 1150115 h 1596259"/>
              <a:gd name="connsiteX14" fmla="*/ 278319 w 702879"/>
              <a:gd name="connsiteY14" fmla="*/ 1592797 h 1596259"/>
              <a:gd name="connsiteX15" fmla="*/ 422837 w 702879"/>
              <a:gd name="connsiteY15" fmla="*/ 1596259 h 1596259"/>
              <a:gd name="connsiteX0" fmla="*/ 422837 w 702879"/>
              <a:gd name="connsiteY0" fmla="*/ 1593888 h 1593888"/>
              <a:gd name="connsiteX1" fmla="*/ 420414 w 702879"/>
              <a:gd name="connsiteY1" fmla="*/ 1150115 h 1593888"/>
              <a:gd name="connsiteX2" fmla="*/ 702879 w 702879"/>
              <a:gd name="connsiteY2" fmla="*/ 1152486 h 1593888"/>
              <a:gd name="connsiteX3" fmla="*/ 466397 w 702879"/>
              <a:gd name="connsiteY3" fmla="*/ 867104 h 1593888"/>
              <a:gd name="connsiteX4" fmla="*/ 643759 w 702879"/>
              <a:gd name="connsiteY4" fmla="*/ 867104 h 1593888"/>
              <a:gd name="connsiteX5" fmla="*/ 446690 w 702879"/>
              <a:gd name="connsiteY5" fmla="*/ 564932 h 1593888"/>
              <a:gd name="connsiteX6" fmla="*/ 591207 w 702879"/>
              <a:gd name="connsiteY6" fmla="*/ 564932 h 1593888"/>
              <a:gd name="connsiteX7" fmla="*/ 354724 w 702879"/>
              <a:gd name="connsiteY7" fmla="*/ 0 h 1593888"/>
              <a:gd name="connsiteX8" fmla="*/ 131379 w 702879"/>
              <a:gd name="connsiteY8" fmla="*/ 564932 h 1593888"/>
              <a:gd name="connsiteX9" fmla="*/ 282465 w 702879"/>
              <a:gd name="connsiteY9" fmla="*/ 564932 h 1593888"/>
              <a:gd name="connsiteX10" fmla="*/ 78828 w 702879"/>
              <a:gd name="connsiteY10" fmla="*/ 860535 h 1593888"/>
              <a:gd name="connsiteX11" fmla="*/ 236483 w 702879"/>
              <a:gd name="connsiteY11" fmla="*/ 860535 h 1593888"/>
              <a:gd name="connsiteX12" fmla="*/ 0 w 702879"/>
              <a:gd name="connsiteY12" fmla="*/ 1149569 h 1593888"/>
              <a:gd name="connsiteX13" fmla="*/ 278320 w 702879"/>
              <a:gd name="connsiteY13" fmla="*/ 1150115 h 1593888"/>
              <a:gd name="connsiteX14" fmla="*/ 278319 w 702879"/>
              <a:gd name="connsiteY14" fmla="*/ 1592797 h 1593888"/>
              <a:gd name="connsiteX15" fmla="*/ 422837 w 702879"/>
              <a:gd name="connsiteY15" fmla="*/ 1593888 h 15938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702879" h="1593888">
                <a:moveTo>
                  <a:pt x="422837" y="1593888"/>
                </a:moveTo>
                <a:cubicBezTo>
                  <a:pt x="422029" y="1448335"/>
                  <a:pt x="421222" y="1295668"/>
                  <a:pt x="420414" y="1150115"/>
                </a:cubicBezTo>
                <a:lnTo>
                  <a:pt x="702879" y="1152486"/>
                </a:lnTo>
                <a:lnTo>
                  <a:pt x="466397" y="867104"/>
                </a:lnTo>
                <a:lnTo>
                  <a:pt x="643759" y="867104"/>
                </a:lnTo>
                <a:lnTo>
                  <a:pt x="446690" y="564932"/>
                </a:lnTo>
                <a:lnTo>
                  <a:pt x="591207" y="564932"/>
                </a:lnTo>
                <a:lnTo>
                  <a:pt x="354724" y="0"/>
                </a:lnTo>
                <a:lnTo>
                  <a:pt x="131379" y="564932"/>
                </a:lnTo>
                <a:lnTo>
                  <a:pt x="282465" y="564932"/>
                </a:lnTo>
                <a:lnTo>
                  <a:pt x="78828" y="860535"/>
                </a:lnTo>
                <a:lnTo>
                  <a:pt x="236483" y="860535"/>
                </a:lnTo>
                <a:lnTo>
                  <a:pt x="0" y="1149569"/>
                </a:lnTo>
                <a:lnTo>
                  <a:pt x="278320" y="1150115"/>
                </a:lnTo>
                <a:cubicBezTo>
                  <a:pt x="277512" y="1303209"/>
                  <a:pt x="279127" y="1439703"/>
                  <a:pt x="278319" y="1592797"/>
                </a:cubicBezTo>
                <a:lnTo>
                  <a:pt x="422837" y="1593888"/>
                </a:lnTo>
                <a:close/>
              </a:path>
            </a:pathLst>
          </a:cu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26" name="楕円 3"/>
          <xdr:cNvSpPr/>
        </xdr:nvSpPr>
        <xdr:spPr>
          <a:xfrm>
            <a:off x="4258758" y="4762121"/>
            <a:ext cx="345417" cy="625298"/>
          </a:xfrm>
          <a:custGeom>
            <a:avLst/>
            <a:gdLst>
              <a:gd name="connsiteX0" fmla="*/ 0 w 731824"/>
              <a:gd name="connsiteY0" fmla="*/ 358687 h 717373"/>
              <a:gd name="connsiteX1" fmla="*/ 365912 w 731824"/>
              <a:gd name="connsiteY1" fmla="*/ 0 h 717373"/>
              <a:gd name="connsiteX2" fmla="*/ 731824 w 731824"/>
              <a:gd name="connsiteY2" fmla="*/ 358687 h 717373"/>
              <a:gd name="connsiteX3" fmla="*/ 365912 w 731824"/>
              <a:gd name="connsiteY3" fmla="*/ 717374 h 717373"/>
              <a:gd name="connsiteX4" fmla="*/ 0 w 731824"/>
              <a:gd name="connsiteY4" fmla="*/ 358687 h 717373"/>
              <a:gd name="connsiteX0" fmla="*/ 0 w 731824"/>
              <a:gd name="connsiteY0" fmla="*/ 358687 h 760010"/>
              <a:gd name="connsiteX1" fmla="*/ 365912 w 731824"/>
              <a:gd name="connsiteY1" fmla="*/ 0 h 760010"/>
              <a:gd name="connsiteX2" fmla="*/ 731824 w 731824"/>
              <a:gd name="connsiteY2" fmla="*/ 358687 h 760010"/>
              <a:gd name="connsiteX3" fmla="*/ 365912 w 731824"/>
              <a:gd name="connsiteY3" fmla="*/ 717374 h 760010"/>
              <a:gd name="connsiteX4" fmla="*/ 367205 w 731824"/>
              <a:gd name="connsiteY4" fmla="*/ 713390 h 760010"/>
              <a:gd name="connsiteX5" fmla="*/ 0 w 731824"/>
              <a:gd name="connsiteY5" fmla="*/ 358687 h 760010"/>
              <a:gd name="connsiteX0" fmla="*/ 39125 w 770949"/>
              <a:gd name="connsiteY0" fmla="*/ 358687 h 1238010"/>
              <a:gd name="connsiteX1" fmla="*/ 405037 w 770949"/>
              <a:gd name="connsiteY1" fmla="*/ 0 h 1238010"/>
              <a:gd name="connsiteX2" fmla="*/ 770949 w 770949"/>
              <a:gd name="connsiteY2" fmla="*/ 358687 h 1238010"/>
              <a:gd name="connsiteX3" fmla="*/ 405037 w 770949"/>
              <a:gd name="connsiteY3" fmla="*/ 717374 h 1238010"/>
              <a:gd name="connsiteX4" fmla="*/ 51606 w 770949"/>
              <a:gd name="connsiteY4" fmla="*/ 1232338 h 1238010"/>
              <a:gd name="connsiteX5" fmla="*/ 39125 w 770949"/>
              <a:gd name="connsiteY5" fmla="*/ 358687 h 1238010"/>
              <a:gd name="connsiteX0" fmla="*/ 39125 w 825682"/>
              <a:gd name="connsiteY0" fmla="*/ 358687 h 1298964"/>
              <a:gd name="connsiteX1" fmla="*/ 405037 w 825682"/>
              <a:gd name="connsiteY1" fmla="*/ 0 h 1298964"/>
              <a:gd name="connsiteX2" fmla="*/ 770949 w 825682"/>
              <a:gd name="connsiteY2" fmla="*/ 358687 h 1298964"/>
              <a:gd name="connsiteX3" fmla="*/ 772899 w 825682"/>
              <a:gd name="connsiteY3" fmla="*/ 1210046 h 1298964"/>
              <a:gd name="connsiteX4" fmla="*/ 51606 w 825682"/>
              <a:gd name="connsiteY4" fmla="*/ 1232338 h 1298964"/>
              <a:gd name="connsiteX5" fmla="*/ 39125 w 825682"/>
              <a:gd name="connsiteY5" fmla="*/ 358687 h 1298964"/>
              <a:gd name="connsiteX0" fmla="*/ 39125 w 807343"/>
              <a:gd name="connsiteY0" fmla="*/ 358687 h 1321182"/>
              <a:gd name="connsiteX1" fmla="*/ 405037 w 807343"/>
              <a:gd name="connsiteY1" fmla="*/ 0 h 1321182"/>
              <a:gd name="connsiteX2" fmla="*/ 770949 w 807343"/>
              <a:gd name="connsiteY2" fmla="*/ 358687 h 1321182"/>
              <a:gd name="connsiteX3" fmla="*/ 747080 w 807343"/>
              <a:gd name="connsiteY3" fmla="*/ 1245609 h 1321182"/>
              <a:gd name="connsiteX4" fmla="*/ 51606 w 807343"/>
              <a:gd name="connsiteY4" fmla="*/ 1232338 h 1321182"/>
              <a:gd name="connsiteX5" fmla="*/ 39125 w 807343"/>
              <a:gd name="connsiteY5" fmla="*/ 358687 h 1321182"/>
              <a:gd name="connsiteX0" fmla="*/ 39125 w 817588"/>
              <a:gd name="connsiteY0" fmla="*/ 358687 h 1318803"/>
              <a:gd name="connsiteX1" fmla="*/ 405037 w 817588"/>
              <a:gd name="connsiteY1" fmla="*/ 0 h 1318803"/>
              <a:gd name="connsiteX2" fmla="*/ 770949 w 817588"/>
              <a:gd name="connsiteY2" fmla="*/ 358687 h 1318803"/>
              <a:gd name="connsiteX3" fmla="*/ 761834 w 817588"/>
              <a:gd name="connsiteY3" fmla="*/ 1242052 h 1318803"/>
              <a:gd name="connsiteX4" fmla="*/ 51606 w 817588"/>
              <a:gd name="connsiteY4" fmla="*/ 1232338 h 1318803"/>
              <a:gd name="connsiteX5" fmla="*/ 39125 w 817588"/>
              <a:gd name="connsiteY5" fmla="*/ 358687 h 1318803"/>
              <a:gd name="connsiteX0" fmla="*/ 49183 w 829009"/>
              <a:gd name="connsiteY0" fmla="*/ 358687 h 1321768"/>
              <a:gd name="connsiteX1" fmla="*/ 415095 w 829009"/>
              <a:gd name="connsiteY1" fmla="*/ 0 h 1321768"/>
              <a:gd name="connsiteX2" fmla="*/ 781007 w 829009"/>
              <a:gd name="connsiteY2" fmla="*/ 358687 h 1321768"/>
              <a:gd name="connsiteX3" fmla="*/ 771892 w 829009"/>
              <a:gd name="connsiteY3" fmla="*/ 1242052 h 1321768"/>
              <a:gd name="connsiteX4" fmla="*/ 43221 w 829009"/>
              <a:gd name="connsiteY4" fmla="*/ 1239451 h 1321768"/>
              <a:gd name="connsiteX5" fmla="*/ 49183 w 829009"/>
              <a:gd name="connsiteY5" fmla="*/ 358687 h 1321768"/>
              <a:gd name="connsiteX0" fmla="*/ 49183 w 829010"/>
              <a:gd name="connsiteY0" fmla="*/ 358687 h 1242052"/>
              <a:gd name="connsiteX1" fmla="*/ 415095 w 829010"/>
              <a:gd name="connsiteY1" fmla="*/ 0 h 1242052"/>
              <a:gd name="connsiteX2" fmla="*/ 781007 w 829010"/>
              <a:gd name="connsiteY2" fmla="*/ 358687 h 1242052"/>
              <a:gd name="connsiteX3" fmla="*/ 771892 w 829010"/>
              <a:gd name="connsiteY3" fmla="*/ 1242052 h 1242052"/>
              <a:gd name="connsiteX4" fmla="*/ 43221 w 829010"/>
              <a:gd name="connsiteY4" fmla="*/ 1239451 h 1242052"/>
              <a:gd name="connsiteX5" fmla="*/ 49183 w 829010"/>
              <a:gd name="connsiteY5" fmla="*/ 358687 h 1242052"/>
              <a:gd name="connsiteX0" fmla="*/ 49183 w 790971"/>
              <a:gd name="connsiteY0" fmla="*/ 358687 h 1281302"/>
              <a:gd name="connsiteX1" fmla="*/ 415095 w 790971"/>
              <a:gd name="connsiteY1" fmla="*/ 0 h 1281302"/>
              <a:gd name="connsiteX2" fmla="*/ 781007 w 790971"/>
              <a:gd name="connsiteY2" fmla="*/ 358687 h 1281302"/>
              <a:gd name="connsiteX3" fmla="*/ 543786 w 790971"/>
              <a:gd name="connsiteY3" fmla="*/ 703146 h 1281302"/>
              <a:gd name="connsiteX4" fmla="*/ 771892 w 790971"/>
              <a:gd name="connsiteY4" fmla="*/ 1242052 h 1281302"/>
              <a:gd name="connsiteX5" fmla="*/ 43221 w 790971"/>
              <a:gd name="connsiteY5" fmla="*/ 1239451 h 1281302"/>
              <a:gd name="connsiteX6" fmla="*/ 49183 w 790971"/>
              <a:gd name="connsiteY6" fmla="*/ 358687 h 1281302"/>
              <a:gd name="connsiteX0" fmla="*/ 32886 w 774674"/>
              <a:gd name="connsiteY0" fmla="*/ 358687 h 1314013"/>
              <a:gd name="connsiteX1" fmla="*/ 398798 w 774674"/>
              <a:gd name="connsiteY1" fmla="*/ 0 h 1314013"/>
              <a:gd name="connsiteX2" fmla="*/ 764710 w 774674"/>
              <a:gd name="connsiteY2" fmla="*/ 358687 h 1314013"/>
              <a:gd name="connsiteX3" fmla="*/ 527489 w 774674"/>
              <a:gd name="connsiteY3" fmla="*/ 703146 h 1314013"/>
              <a:gd name="connsiteX4" fmla="*/ 755595 w 774674"/>
              <a:gd name="connsiteY4" fmla="*/ 1242052 h 1314013"/>
              <a:gd name="connsiteX5" fmla="*/ 26924 w 774674"/>
              <a:gd name="connsiteY5" fmla="*/ 1239451 h 1314013"/>
              <a:gd name="connsiteX6" fmla="*/ 261920 w 774674"/>
              <a:gd name="connsiteY6" fmla="*/ 699591 h 1314013"/>
              <a:gd name="connsiteX7" fmla="*/ 32886 w 774674"/>
              <a:gd name="connsiteY7" fmla="*/ 358687 h 1314013"/>
              <a:gd name="connsiteX0" fmla="*/ 33568 w 775356"/>
              <a:gd name="connsiteY0" fmla="*/ 358687 h 1314013"/>
              <a:gd name="connsiteX1" fmla="*/ 399480 w 775356"/>
              <a:gd name="connsiteY1" fmla="*/ 0 h 1314013"/>
              <a:gd name="connsiteX2" fmla="*/ 765392 w 775356"/>
              <a:gd name="connsiteY2" fmla="*/ 358687 h 1314013"/>
              <a:gd name="connsiteX3" fmla="*/ 528171 w 775356"/>
              <a:gd name="connsiteY3" fmla="*/ 703146 h 1314013"/>
              <a:gd name="connsiteX4" fmla="*/ 756277 w 775356"/>
              <a:gd name="connsiteY4" fmla="*/ 1242052 h 1314013"/>
              <a:gd name="connsiteX5" fmla="*/ 27606 w 775356"/>
              <a:gd name="connsiteY5" fmla="*/ 1239451 h 1314013"/>
              <a:gd name="connsiteX6" fmla="*/ 251537 w 775356"/>
              <a:gd name="connsiteY6" fmla="*/ 699591 h 1314013"/>
              <a:gd name="connsiteX7" fmla="*/ 33568 w 775356"/>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242052"/>
              <a:gd name="connsiteX1" fmla="*/ 371874 w 747750"/>
              <a:gd name="connsiteY1" fmla="*/ 0 h 1242052"/>
              <a:gd name="connsiteX2" fmla="*/ 737786 w 747750"/>
              <a:gd name="connsiteY2" fmla="*/ 358687 h 1242052"/>
              <a:gd name="connsiteX3" fmla="*/ 500565 w 747750"/>
              <a:gd name="connsiteY3" fmla="*/ 703146 h 1242052"/>
              <a:gd name="connsiteX4" fmla="*/ 728671 w 747750"/>
              <a:gd name="connsiteY4" fmla="*/ 1242052 h 1242052"/>
              <a:gd name="connsiteX5" fmla="*/ 0 w 747750"/>
              <a:gd name="connsiteY5" fmla="*/ 1239451 h 1242052"/>
              <a:gd name="connsiteX6" fmla="*/ 223931 w 747750"/>
              <a:gd name="connsiteY6" fmla="*/ 699591 h 1242052"/>
              <a:gd name="connsiteX7" fmla="*/ 5962 w 747750"/>
              <a:gd name="connsiteY7" fmla="*/ 358687 h 1242052"/>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3931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46062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7619 w 747750"/>
              <a:gd name="connsiteY6" fmla="*/ 710260 h 1239451"/>
              <a:gd name="connsiteX7" fmla="*/ 5962 w 747750"/>
              <a:gd name="connsiteY7" fmla="*/ 358687 h 1239451"/>
              <a:gd name="connsiteX0" fmla="*/ 1650 w 743438"/>
              <a:gd name="connsiteY0" fmla="*/ 358687 h 1278400"/>
              <a:gd name="connsiteX1" fmla="*/ 367562 w 743438"/>
              <a:gd name="connsiteY1" fmla="*/ 0 h 1278400"/>
              <a:gd name="connsiteX2" fmla="*/ 733474 w 743438"/>
              <a:gd name="connsiteY2" fmla="*/ 358687 h 1278400"/>
              <a:gd name="connsiteX3" fmla="*/ 496253 w 743438"/>
              <a:gd name="connsiteY3" fmla="*/ 703146 h 1278400"/>
              <a:gd name="connsiteX4" fmla="*/ 724359 w 743438"/>
              <a:gd name="connsiteY4" fmla="*/ 1238496 h 1278400"/>
              <a:gd name="connsiteX5" fmla="*/ 6753 w 743438"/>
              <a:gd name="connsiteY5" fmla="*/ 1239451 h 1278400"/>
              <a:gd name="connsiteX6" fmla="*/ 223307 w 743438"/>
              <a:gd name="connsiteY6" fmla="*/ 710260 h 1278400"/>
              <a:gd name="connsiteX7" fmla="*/ 1650 w 743438"/>
              <a:gd name="connsiteY7" fmla="*/ 358687 h 1278400"/>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272 w 732096"/>
              <a:gd name="connsiteY0" fmla="*/ 358687 h 1239451"/>
              <a:gd name="connsiteX1" fmla="*/ 366184 w 732096"/>
              <a:gd name="connsiteY1" fmla="*/ 0 h 1239451"/>
              <a:gd name="connsiteX2" fmla="*/ 732096 w 732096"/>
              <a:gd name="connsiteY2" fmla="*/ 358687 h 1239451"/>
              <a:gd name="connsiteX3" fmla="*/ 494875 w 732096"/>
              <a:gd name="connsiteY3" fmla="*/ 703146 h 1239451"/>
              <a:gd name="connsiteX4" fmla="*/ 722981 w 732096"/>
              <a:gd name="connsiteY4" fmla="*/ 1238496 h 1239451"/>
              <a:gd name="connsiteX5" fmla="*/ 5375 w 732096"/>
              <a:gd name="connsiteY5" fmla="*/ 1239451 h 1239451"/>
              <a:gd name="connsiteX6" fmla="*/ 221929 w 732096"/>
              <a:gd name="connsiteY6" fmla="*/ 710260 h 1239451"/>
              <a:gd name="connsiteX7" fmla="*/ 272 w 732096"/>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297 w 733121"/>
              <a:gd name="connsiteY0" fmla="*/ 358687 h 1239451"/>
              <a:gd name="connsiteX1" fmla="*/ 367209 w 733121"/>
              <a:gd name="connsiteY1" fmla="*/ 0 h 1239451"/>
              <a:gd name="connsiteX2" fmla="*/ 733121 w 733121"/>
              <a:gd name="connsiteY2" fmla="*/ 358687 h 1239451"/>
              <a:gd name="connsiteX3" fmla="*/ 495900 w 733121"/>
              <a:gd name="connsiteY3" fmla="*/ 703146 h 1239451"/>
              <a:gd name="connsiteX4" fmla="*/ 724006 w 733121"/>
              <a:gd name="connsiteY4" fmla="*/ 1238496 h 1239451"/>
              <a:gd name="connsiteX5" fmla="*/ 6400 w 733121"/>
              <a:gd name="connsiteY5" fmla="*/ 1239451 h 1239451"/>
              <a:gd name="connsiteX6" fmla="*/ 230332 w 733121"/>
              <a:gd name="connsiteY6" fmla="*/ 692478 h 1239451"/>
              <a:gd name="connsiteX7" fmla="*/ 1297 w 733121"/>
              <a:gd name="connsiteY7" fmla="*/ 358687 h 1239451"/>
              <a:gd name="connsiteX0" fmla="*/ 2435 w 734259"/>
              <a:gd name="connsiteY0" fmla="*/ 358687 h 1239451"/>
              <a:gd name="connsiteX1" fmla="*/ 368347 w 734259"/>
              <a:gd name="connsiteY1" fmla="*/ 0 h 1239451"/>
              <a:gd name="connsiteX2" fmla="*/ 734259 w 734259"/>
              <a:gd name="connsiteY2" fmla="*/ 358687 h 1239451"/>
              <a:gd name="connsiteX3" fmla="*/ 497038 w 734259"/>
              <a:gd name="connsiteY3" fmla="*/ 703146 h 1239451"/>
              <a:gd name="connsiteX4" fmla="*/ 725144 w 734259"/>
              <a:gd name="connsiteY4" fmla="*/ 1238496 h 1239451"/>
              <a:gd name="connsiteX5" fmla="*/ 7538 w 734259"/>
              <a:gd name="connsiteY5" fmla="*/ 1239451 h 1239451"/>
              <a:gd name="connsiteX6" fmla="*/ 231470 w 734259"/>
              <a:gd name="connsiteY6" fmla="*/ 692478 h 1239451"/>
              <a:gd name="connsiteX7" fmla="*/ 2435 w 734259"/>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112 w 731936"/>
              <a:gd name="connsiteY0" fmla="*/ 358687 h 1239451"/>
              <a:gd name="connsiteX1" fmla="*/ 366024 w 731936"/>
              <a:gd name="connsiteY1" fmla="*/ 0 h 1239451"/>
              <a:gd name="connsiteX2" fmla="*/ 731936 w 731936"/>
              <a:gd name="connsiteY2" fmla="*/ 358687 h 1239451"/>
              <a:gd name="connsiteX3" fmla="*/ 494715 w 731936"/>
              <a:gd name="connsiteY3" fmla="*/ 703146 h 1239451"/>
              <a:gd name="connsiteX4" fmla="*/ 722821 w 731936"/>
              <a:gd name="connsiteY4" fmla="*/ 1238496 h 1239451"/>
              <a:gd name="connsiteX5" fmla="*/ 5215 w 731936"/>
              <a:gd name="connsiteY5" fmla="*/ 1239451 h 1239451"/>
              <a:gd name="connsiteX6" fmla="*/ 229147 w 731936"/>
              <a:gd name="connsiteY6" fmla="*/ 692478 h 1239451"/>
              <a:gd name="connsiteX7" fmla="*/ 112 w 731936"/>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32014" h="1239451">
                <a:moveTo>
                  <a:pt x="190" y="358687"/>
                </a:moveTo>
                <a:cubicBezTo>
                  <a:pt x="-6505" y="143697"/>
                  <a:pt x="164014" y="0"/>
                  <a:pt x="366102" y="0"/>
                </a:cubicBezTo>
                <a:cubicBezTo>
                  <a:pt x="568190" y="0"/>
                  <a:pt x="730239" y="153775"/>
                  <a:pt x="732014" y="358687"/>
                </a:cubicBezTo>
                <a:cubicBezTo>
                  <a:pt x="730102" y="613389"/>
                  <a:pt x="544262" y="666165"/>
                  <a:pt x="494793" y="703146"/>
                </a:cubicBezTo>
                <a:lnTo>
                  <a:pt x="722899" y="1238496"/>
                </a:lnTo>
                <a:lnTo>
                  <a:pt x="5293" y="1239451"/>
                </a:lnTo>
                <a:lnTo>
                  <a:pt x="229225" y="692478"/>
                </a:lnTo>
                <a:cubicBezTo>
                  <a:pt x="123253" y="623924"/>
                  <a:pt x="6885" y="573677"/>
                  <a:pt x="190" y="358687"/>
                </a:cubicBezTo>
                <a:close/>
              </a:path>
            </a:pathLst>
          </a:custGeom>
          <a:solidFill>
            <a:schemeClr val="bg1"/>
          </a:solidFill>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28</xdr:col>
      <xdr:colOff>92653</xdr:colOff>
      <xdr:row>18</xdr:row>
      <xdr:rowOff>34637</xdr:rowOff>
    </xdr:from>
    <xdr:to>
      <xdr:col>32</xdr:col>
      <xdr:colOff>66675</xdr:colOff>
      <xdr:row>19</xdr:row>
      <xdr:rowOff>104775</xdr:rowOff>
    </xdr:to>
    <xdr:sp macro="" textlink="">
      <xdr:nvSpPr>
        <xdr:cNvPr id="57" name="正方形/長方形 56"/>
        <xdr:cNvSpPr/>
      </xdr:nvSpPr>
      <xdr:spPr>
        <a:xfrm>
          <a:off x="5159953" y="2777837"/>
          <a:ext cx="697922" cy="241588"/>
        </a:xfrm>
        <a:prstGeom prst="rect">
          <a:avLst/>
        </a:prstGeom>
        <a:noFill/>
        <a:ln w="952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講演</a:t>
          </a:r>
        </a:p>
      </xdr:txBody>
    </xdr:sp>
    <xdr:clientData/>
  </xdr:twoCellAnchor>
  <xdr:twoCellAnchor>
    <xdr:from>
      <xdr:col>28</xdr:col>
      <xdr:colOff>45028</xdr:colOff>
      <xdr:row>21</xdr:row>
      <xdr:rowOff>101312</xdr:rowOff>
    </xdr:from>
    <xdr:to>
      <xdr:col>32</xdr:col>
      <xdr:colOff>19050</xdr:colOff>
      <xdr:row>23</xdr:row>
      <xdr:rowOff>0</xdr:rowOff>
    </xdr:to>
    <xdr:sp macro="" textlink="">
      <xdr:nvSpPr>
        <xdr:cNvPr id="58" name="正方形/長方形 57"/>
        <xdr:cNvSpPr/>
      </xdr:nvSpPr>
      <xdr:spPr>
        <a:xfrm>
          <a:off x="5112328" y="3358862"/>
          <a:ext cx="697922" cy="241588"/>
        </a:xfrm>
        <a:prstGeom prst="rect">
          <a:avLst/>
        </a:prstGeom>
        <a:noFill/>
        <a:ln w="952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旅費等</a:t>
          </a:r>
        </a:p>
      </xdr:txBody>
    </xdr:sp>
    <xdr:clientData/>
  </xdr:twoCellAnchor>
  <xdr:twoCellAnchor>
    <xdr:from>
      <xdr:col>28</xdr:col>
      <xdr:colOff>45028</xdr:colOff>
      <xdr:row>24</xdr:row>
      <xdr:rowOff>72737</xdr:rowOff>
    </xdr:from>
    <xdr:to>
      <xdr:col>37</xdr:col>
      <xdr:colOff>95250</xdr:colOff>
      <xdr:row>26</xdr:row>
      <xdr:rowOff>68035</xdr:rowOff>
    </xdr:to>
    <xdr:sp macro="" textlink="">
      <xdr:nvSpPr>
        <xdr:cNvPr id="59" name="正方形/長方形 58"/>
        <xdr:cNvSpPr/>
      </xdr:nvSpPr>
      <xdr:spPr>
        <a:xfrm>
          <a:off x="4998028" y="3964380"/>
          <a:ext cx="1642258" cy="349084"/>
        </a:xfrm>
        <a:prstGeom prst="rect">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②技術研鑽研修事業</a:t>
          </a:r>
        </a:p>
      </xdr:txBody>
    </xdr:sp>
    <xdr:clientData/>
  </xdr:twoCellAnchor>
  <xdr:twoCellAnchor>
    <xdr:from>
      <xdr:col>8</xdr:col>
      <xdr:colOff>46388</xdr:colOff>
      <xdr:row>41</xdr:row>
      <xdr:rowOff>108117</xdr:rowOff>
    </xdr:from>
    <xdr:to>
      <xdr:col>16</xdr:col>
      <xdr:colOff>46388</xdr:colOff>
      <xdr:row>43</xdr:row>
      <xdr:rowOff>102055</xdr:rowOff>
    </xdr:to>
    <xdr:sp macro="" textlink="">
      <xdr:nvSpPr>
        <xdr:cNvPr id="60" name="正方形/長方形 59"/>
        <xdr:cNvSpPr/>
      </xdr:nvSpPr>
      <xdr:spPr>
        <a:xfrm>
          <a:off x="1461531" y="7006938"/>
          <a:ext cx="1415143" cy="347724"/>
        </a:xfrm>
        <a:prstGeom prst="rect">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③条件整備事業</a:t>
          </a:r>
        </a:p>
      </xdr:txBody>
    </xdr:sp>
    <xdr:clientData/>
  </xdr:twoCellAnchor>
  <xdr:twoCellAnchor>
    <xdr:from>
      <xdr:col>25</xdr:col>
      <xdr:colOff>119867</xdr:colOff>
      <xdr:row>42</xdr:row>
      <xdr:rowOff>56408</xdr:rowOff>
    </xdr:from>
    <xdr:to>
      <xdr:col>33</xdr:col>
      <xdr:colOff>119867</xdr:colOff>
      <xdr:row>44</xdr:row>
      <xdr:rowOff>50346</xdr:rowOff>
    </xdr:to>
    <xdr:sp macro="" textlink="">
      <xdr:nvSpPr>
        <xdr:cNvPr id="61" name="正方形/長方形 60"/>
        <xdr:cNvSpPr/>
      </xdr:nvSpPr>
      <xdr:spPr>
        <a:xfrm>
          <a:off x="4542188" y="7132122"/>
          <a:ext cx="1415143" cy="347724"/>
        </a:xfrm>
        <a:prstGeom prst="rect">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④搬出間伐事業</a:t>
          </a:r>
        </a:p>
      </xdr:txBody>
    </xdr:sp>
    <xdr:clientData/>
  </xdr:twoCellAnchor>
  <xdr:twoCellAnchor>
    <xdr:from>
      <xdr:col>21</xdr:col>
      <xdr:colOff>64077</xdr:colOff>
      <xdr:row>46</xdr:row>
      <xdr:rowOff>82262</xdr:rowOff>
    </xdr:from>
    <xdr:to>
      <xdr:col>36</xdr:col>
      <xdr:colOff>66675</xdr:colOff>
      <xdr:row>48</xdr:row>
      <xdr:rowOff>142875</xdr:rowOff>
    </xdr:to>
    <xdr:sp macro="" textlink="">
      <xdr:nvSpPr>
        <xdr:cNvPr id="62" name="正方形/長方形 61"/>
        <xdr:cNvSpPr/>
      </xdr:nvSpPr>
      <xdr:spPr>
        <a:xfrm>
          <a:off x="3864552" y="7626062"/>
          <a:ext cx="2717223" cy="403513"/>
        </a:xfrm>
        <a:prstGeom prst="rect">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最終目標：森林の適正な管理</a:t>
          </a:r>
        </a:p>
      </xdr:txBody>
    </xdr:sp>
    <xdr:clientData/>
  </xdr:twoCellAnchor>
  <xdr:twoCellAnchor>
    <xdr:from>
      <xdr:col>14</xdr:col>
      <xdr:colOff>43667</xdr:colOff>
      <xdr:row>6</xdr:row>
      <xdr:rowOff>56409</xdr:rowOff>
    </xdr:from>
    <xdr:to>
      <xdr:col>18</xdr:col>
      <xdr:colOff>17689</xdr:colOff>
      <xdr:row>7</xdr:row>
      <xdr:rowOff>126547</xdr:rowOff>
    </xdr:to>
    <xdr:sp macro="" textlink="">
      <xdr:nvSpPr>
        <xdr:cNvPr id="63" name="正方形/長方形 62"/>
        <xdr:cNvSpPr/>
      </xdr:nvSpPr>
      <xdr:spPr>
        <a:xfrm>
          <a:off x="2520167" y="763980"/>
          <a:ext cx="681593" cy="247031"/>
        </a:xfrm>
        <a:prstGeom prst="rect">
          <a:avLst/>
        </a:prstGeom>
        <a:noFill/>
        <a:ln w="952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申請</a:t>
          </a:r>
        </a:p>
      </xdr:txBody>
    </xdr:sp>
    <xdr:clientData/>
  </xdr:twoCellAnchor>
  <xdr:twoCellAnchor>
    <xdr:from>
      <xdr:col>19</xdr:col>
      <xdr:colOff>33118</xdr:colOff>
      <xdr:row>51</xdr:row>
      <xdr:rowOff>86059</xdr:rowOff>
    </xdr:from>
    <xdr:to>
      <xdr:col>21</xdr:col>
      <xdr:colOff>32171</xdr:colOff>
      <xdr:row>55</xdr:row>
      <xdr:rowOff>9824</xdr:rowOff>
    </xdr:to>
    <xdr:sp macro="" textlink="">
      <xdr:nvSpPr>
        <xdr:cNvPr id="75" name="楕円 3"/>
        <xdr:cNvSpPr/>
      </xdr:nvSpPr>
      <xdr:spPr>
        <a:xfrm>
          <a:off x="3394082" y="8753809"/>
          <a:ext cx="352839" cy="631336"/>
        </a:xfrm>
        <a:custGeom>
          <a:avLst/>
          <a:gdLst>
            <a:gd name="connsiteX0" fmla="*/ 0 w 731824"/>
            <a:gd name="connsiteY0" fmla="*/ 358687 h 717373"/>
            <a:gd name="connsiteX1" fmla="*/ 365912 w 731824"/>
            <a:gd name="connsiteY1" fmla="*/ 0 h 717373"/>
            <a:gd name="connsiteX2" fmla="*/ 731824 w 731824"/>
            <a:gd name="connsiteY2" fmla="*/ 358687 h 717373"/>
            <a:gd name="connsiteX3" fmla="*/ 365912 w 731824"/>
            <a:gd name="connsiteY3" fmla="*/ 717374 h 717373"/>
            <a:gd name="connsiteX4" fmla="*/ 0 w 731824"/>
            <a:gd name="connsiteY4" fmla="*/ 358687 h 717373"/>
            <a:gd name="connsiteX0" fmla="*/ 0 w 731824"/>
            <a:gd name="connsiteY0" fmla="*/ 358687 h 760010"/>
            <a:gd name="connsiteX1" fmla="*/ 365912 w 731824"/>
            <a:gd name="connsiteY1" fmla="*/ 0 h 760010"/>
            <a:gd name="connsiteX2" fmla="*/ 731824 w 731824"/>
            <a:gd name="connsiteY2" fmla="*/ 358687 h 760010"/>
            <a:gd name="connsiteX3" fmla="*/ 365912 w 731824"/>
            <a:gd name="connsiteY3" fmla="*/ 717374 h 760010"/>
            <a:gd name="connsiteX4" fmla="*/ 367205 w 731824"/>
            <a:gd name="connsiteY4" fmla="*/ 713390 h 760010"/>
            <a:gd name="connsiteX5" fmla="*/ 0 w 731824"/>
            <a:gd name="connsiteY5" fmla="*/ 358687 h 760010"/>
            <a:gd name="connsiteX0" fmla="*/ 39125 w 770949"/>
            <a:gd name="connsiteY0" fmla="*/ 358687 h 1238010"/>
            <a:gd name="connsiteX1" fmla="*/ 405037 w 770949"/>
            <a:gd name="connsiteY1" fmla="*/ 0 h 1238010"/>
            <a:gd name="connsiteX2" fmla="*/ 770949 w 770949"/>
            <a:gd name="connsiteY2" fmla="*/ 358687 h 1238010"/>
            <a:gd name="connsiteX3" fmla="*/ 405037 w 770949"/>
            <a:gd name="connsiteY3" fmla="*/ 717374 h 1238010"/>
            <a:gd name="connsiteX4" fmla="*/ 51606 w 770949"/>
            <a:gd name="connsiteY4" fmla="*/ 1232338 h 1238010"/>
            <a:gd name="connsiteX5" fmla="*/ 39125 w 770949"/>
            <a:gd name="connsiteY5" fmla="*/ 358687 h 1238010"/>
            <a:gd name="connsiteX0" fmla="*/ 39125 w 825682"/>
            <a:gd name="connsiteY0" fmla="*/ 358687 h 1298964"/>
            <a:gd name="connsiteX1" fmla="*/ 405037 w 825682"/>
            <a:gd name="connsiteY1" fmla="*/ 0 h 1298964"/>
            <a:gd name="connsiteX2" fmla="*/ 770949 w 825682"/>
            <a:gd name="connsiteY2" fmla="*/ 358687 h 1298964"/>
            <a:gd name="connsiteX3" fmla="*/ 772899 w 825682"/>
            <a:gd name="connsiteY3" fmla="*/ 1210046 h 1298964"/>
            <a:gd name="connsiteX4" fmla="*/ 51606 w 825682"/>
            <a:gd name="connsiteY4" fmla="*/ 1232338 h 1298964"/>
            <a:gd name="connsiteX5" fmla="*/ 39125 w 825682"/>
            <a:gd name="connsiteY5" fmla="*/ 358687 h 1298964"/>
            <a:gd name="connsiteX0" fmla="*/ 39125 w 807343"/>
            <a:gd name="connsiteY0" fmla="*/ 358687 h 1321182"/>
            <a:gd name="connsiteX1" fmla="*/ 405037 w 807343"/>
            <a:gd name="connsiteY1" fmla="*/ 0 h 1321182"/>
            <a:gd name="connsiteX2" fmla="*/ 770949 w 807343"/>
            <a:gd name="connsiteY2" fmla="*/ 358687 h 1321182"/>
            <a:gd name="connsiteX3" fmla="*/ 747080 w 807343"/>
            <a:gd name="connsiteY3" fmla="*/ 1245609 h 1321182"/>
            <a:gd name="connsiteX4" fmla="*/ 51606 w 807343"/>
            <a:gd name="connsiteY4" fmla="*/ 1232338 h 1321182"/>
            <a:gd name="connsiteX5" fmla="*/ 39125 w 807343"/>
            <a:gd name="connsiteY5" fmla="*/ 358687 h 1321182"/>
            <a:gd name="connsiteX0" fmla="*/ 39125 w 817588"/>
            <a:gd name="connsiteY0" fmla="*/ 358687 h 1318803"/>
            <a:gd name="connsiteX1" fmla="*/ 405037 w 817588"/>
            <a:gd name="connsiteY1" fmla="*/ 0 h 1318803"/>
            <a:gd name="connsiteX2" fmla="*/ 770949 w 817588"/>
            <a:gd name="connsiteY2" fmla="*/ 358687 h 1318803"/>
            <a:gd name="connsiteX3" fmla="*/ 761834 w 817588"/>
            <a:gd name="connsiteY3" fmla="*/ 1242052 h 1318803"/>
            <a:gd name="connsiteX4" fmla="*/ 51606 w 817588"/>
            <a:gd name="connsiteY4" fmla="*/ 1232338 h 1318803"/>
            <a:gd name="connsiteX5" fmla="*/ 39125 w 817588"/>
            <a:gd name="connsiteY5" fmla="*/ 358687 h 1318803"/>
            <a:gd name="connsiteX0" fmla="*/ 49183 w 829009"/>
            <a:gd name="connsiteY0" fmla="*/ 358687 h 1321768"/>
            <a:gd name="connsiteX1" fmla="*/ 415095 w 829009"/>
            <a:gd name="connsiteY1" fmla="*/ 0 h 1321768"/>
            <a:gd name="connsiteX2" fmla="*/ 781007 w 829009"/>
            <a:gd name="connsiteY2" fmla="*/ 358687 h 1321768"/>
            <a:gd name="connsiteX3" fmla="*/ 771892 w 829009"/>
            <a:gd name="connsiteY3" fmla="*/ 1242052 h 1321768"/>
            <a:gd name="connsiteX4" fmla="*/ 43221 w 829009"/>
            <a:gd name="connsiteY4" fmla="*/ 1239451 h 1321768"/>
            <a:gd name="connsiteX5" fmla="*/ 49183 w 829009"/>
            <a:gd name="connsiteY5" fmla="*/ 358687 h 1321768"/>
            <a:gd name="connsiteX0" fmla="*/ 49183 w 829010"/>
            <a:gd name="connsiteY0" fmla="*/ 358687 h 1242052"/>
            <a:gd name="connsiteX1" fmla="*/ 415095 w 829010"/>
            <a:gd name="connsiteY1" fmla="*/ 0 h 1242052"/>
            <a:gd name="connsiteX2" fmla="*/ 781007 w 829010"/>
            <a:gd name="connsiteY2" fmla="*/ 358687 h 1242052"/>
            <a:gd name="connsiteX3" fmla="*/ 771892 w 829010"/>
            <a:gd name="connsiteY3" fmla="*/ 1242052 h 1242052"/>
            <a:gd name="connsiteX4" fmla="*/ 43221 w 829010"/>
            <a:gd name="connsiteY4" fmla="*/ 1239451 h 1242052"/>
            <a:gd name="connsiteX5" fmla="*/ 49183 w 829010"/>
            <a:gd name="connsiteY5" fmla="*/ 358687 h 1242052"/>
            <a:gd name="connsiteX0" fmla="*/ 49183 w 790971"/>
            <a:gd name="connsiteY0" fmla="*/ 358687 h 1281302"/>
            <a:gd name="connsiteX1" fmla="*/ 415095 w 790971"/>
            <a:gd name="connsiteY1" fmla="*/ 0 h 1281302"/>
            <a:gd name="connsiteX2" fmla="*/ 781007 w 790971"/>
            <a:gd name="connsiteY2" fmla="*/ 358687 h 1281302"/>
            <a:gd name="connsiteX3" fmla="*/ 543786 w 790971"/>
            <a:gd name="connsiteY3" fmla="*/ 703146 h 1281302"/>
            <a:gd name="connsiteX4" fmla="*/ 771892 w 790971"/>
            <a:gd name="connsiteY4" fmla="*/ 1242052 h 1281302"/>
            <a:gd name="connsiteX5" fmla="*/ 43221 w 790971"/>
            <a:gd name="connsiteY5" fmla="*/ 1239451 h 1281302"/>
            <a:gd name="connsiteX6" fmla="*/ 49183 w 790971"/>
            <a:gd name="connsiteY6" fmla="*/ 358687 h 1281302"/>
            <a:gd name="connsiteX0" fmla="*/ 32886 w 774674"/>
            <a:gd name="connsiteY0" fmla="*/ 358687 h 1314013"/>
            <a:gd name="connsiteX1" fmla="*/ 398798 w 774674"/>
            <a:gd name="connsiteY1" fmla="*/ 0 h 1314013"/>
            <a:gd name="connsiteX2" fmla="*/ 764710 w 774674"/>
            <a:gd name="connsiteY2" fmla="*/ 358687 h 1314013"/>
            <a:gd name="connsiteX3" fmla="*/ 527489 w 774674"/>
            <a:gd name="connsiteY3" fmla="*/ 703146 h 1314013"/>
            <a:gd name="connsiteX4" fmla="*/ 755595 w 774674"/>
            <a:gd name="connsiteY4" fmla="*/ 1242052 h 1314013"/>
            <a:gd name="connsiteX5" fmla="*/ 26924 w 774674"/>
            <a:gd name="connsiteY5" fmla="*/ 1239451 h 1314013"/>
            <a:gd name="connsiteX6" fmla="*/ 261920 w 774674"/>
            <a:gd name="connsiteY6" fmla="*/ 699591 h 1314013"/>
            <a:gd name="connsiteX7" fmla="*/ 32886 w 774674"/>
            <a:gd name="connsiteY7" fmla="*/ 358687 h 1314013"/>
            <a:gd name="connsiteX0" fmla="*/ 33568 w 775356"/>
            <a:gd name="connsiteY0" fmla="*/ 358687 h 1314013"/>
            <a:gd name="connsiteX1" fmla="*/ 399480 w 775356"/>
            <a:gd name="connsiteY1" fmla="*/ 0 h 1314013"/>
            <a:gd name="connsiteX2" fmla="*/ 765392 w 775356"/>
            <a:gd name="connsiteY2" fmla="*/ 358687 h 1314013"/>
            <a:gd name="connsiteX3" fmla="*/ 528171 w 775356"/>
            <a:gd name="connsiteY3" fmla="*/ 703146 h 1314013"/>
            <a:gd name="connsiteX4" fmla="*/ 756277 w 775356"/>
            <a:gd name="connsiteY4" fmla="*/ 1242052 h 1314013"/>
            <a:gd name="connsiteX5" fmla="*/ 27606 w 775356"/>
            <a:gd name="connsiteY5" fmla="*/ 1239451 h 1314013"/>
            <a:gd name="connsiteX6" fmla="*/ 251537 w 775356"/>
            <a:gd name="connsiteY6" fmla="*/ 699591 h 1314013"/>
            <a:gd name="connsiteX7" fmla="*/ 33568 w 775356"/>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242052"/>
            <a:gd name="connsiteX1" fmla="*/ 371874 w 747750"/>
            <a:gd name="connsiteY1" fmla="*/ 0 h 1242052"/>
            <a:gd name="connsiteX2" fmla="*/ 737786 w 747750"/>
            <a:gd name="connsiteY2" fmla="*/ 358687 h 1242052"/>
            <a:gd name="connsiteX3" fmla="*/ 500565 w 747750"/>
            <a:gd name="connsiteY3" fmla="*/ 703146 h 1242052"/>
            <a:gd name="connsiteX4" fmla="*/ 728671 w 747750"/>
            <a:gd name="connsiteY4" fmla="*/ 1242052 h 1242052"/>
            <a:gd name="connsiteX5" fmla="*/ 0 w 747750"/>
            <a:gd name="connsiteY5" fmla="*/ 1239451 h 1242052"/>
            <a:gd name="connsiteX6" fmla="*/ 223931 w 747750"/>
            <a:gd name="connsiteY6" fmla="*/ 699591 h 1242052"/>
            <a:gd name="connsiteX7" fmla="*/ 5962 w 747750"/>
            <a:gd name="connsiteY7" fmla="*/ 358687 h 1242052"/>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3931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46062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7619 w 747750"/>
            <a:gd name="connsiteY6" fmla="*/ 710260 h 1239451"/>
            <a:gd name="connsiteX7" fmla="*/ 5962 w 747750"/>
            <a:gd name="connsiteY7" fmla="*/ 358687 h 1239451"/>
            <a:gd name="connsiteX0" fmla="*/ 1650 w 743438"/>
            <a:gd name="connsiteY0" fmla="*/ 358687 h 1278400"/>
            <a:gd name="connsiteX1" fmla="*/ 367562 w 743438"/>
            <a:gd name="connsiteY1" fmla="*/ 0 h 1278400"/>
            <a:gd name="connsiteX2" fmla="*/ 733474 w 743438"/>
            <a:gd name="connsiteY2" fmla="*/ 358687 h 1278400"/>
            <a:gd name="connsiteX3" fmla="*/ 496253 w 743438"/>
            <a:gd name="connsiteY3" fmla="*/ 703146 h 1278400"/>
            <a:gd name="connsiteX4" fmla="*/ 724359 w 743438"/>
            <a:gd name="connsiteY4" fmla="*/ 1238496 h 1278400"/>
            <a:gd name="connsiteX5" fmla="*/ 6753 w 743438"/>
            <a:gd name="connsiteY5" fmla="*/ 1239451 h 1278400"/>
            <a:gd name="connsiteX6" fmla="*/ 223307 w 743438"/>
            <a:gd name="connsiteY6" fmla="*/ 710260 h 1278400"/>
            <a:gd name="connsiteX7" fmla="*/ 1650 w 743438"/>
            <a:gd name="connsiteY7" fmla="*/ 358687 h 1278400"/>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272 w 732096"/>
            <a:gd name="connsiteY0" fmla="*/ 358687 h 1239451"/>
            <a:gd name="connsiteX1" fmla="*/ 366184 w 732096"/>
            <a:gd name="connsiteY1" fmla="*/ 0 h 1239451"/>
            <a:gd name="connsiteX2" fmla="*/ 732096 w 732096"/>
            <a:gd name="connsiteY2" fmla="*/ 358687 h 1239451"/>
            <a:gd name="connsiteX3" fmla="*/ 494875 w 732096"/>
            <a:gd name="connsiteY3" fmla="*/ 703146 h 1239451"/>
            <a:gd name="connsiteX4" fmla="*/ 722981 w 732096"/>
            <a:gd name="connsiteY4" fmla="*/ 1238496 h 1239451"/>
            <a:gd name="connsiteX5" fmla="*/ 5375 w 732096"/>
            <a:gd name="connsiteY5" fmla="*/ 1239451 h 1239451"/>
            <a:gd name="connsiteX6" fmla="*/ 221929 w 732096"/>
            <a:gd name="connsiteY6" fmla="*/ 710260 h 1239451"/>
            <a:gd name="connsiteX7" fmla="*/ 272 w 732096"/>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297 w 733121"/>
            <a:gd name="connsiteY0" fmla="*/ 358687 h 1239451"/>
            <a:gd name="connsiteX1" fmla="*/ 367209 w 733121"/>
            <a:gd name="connsiteY1" fmla="*/ 0 h 1239451"/>
            <a:gd name="connsiteX2" fmla="*/ 733121 w 733121"/>
            <a:gd name="connsiteY2" fmla="*/ 358687 h 1239451"/>
            <a:gd name="connsiteX3" fmla="*/ 495900 w 733121"/>
            <a:gd name="connsiteY3" fmla="*/ 703146 h 1239451"/>
            <a:gd name="connsiteX4" fmla="*/ 724006 w 733121"/>
            <a:gd name="connsiteY4" fmla="*/ 1238496 h 1239451"/>
            <a:gd name="connsiteX5" fmla="*/ 6400 w 733121"/>
            <a:gd name="connsiteY5" fmla="*/ 1239451 h 1239451"/>
            <a:gd name="connsiteX6" fmla="*/ 230332 w 733121"/>
            <a:gd name="connsiteY6" fmla="*/ 692478 h 1239451"/>
            <a:gd name="connsiteX7" fmla="*/ 1297 w 733121"/>
            <a:gd name="connsiteY7" fmla="*/ 358687 h 1239451"/>
            <a:gd name="connsiteX0" fmla="*/ 2435 w 734259"/>
            <a:gd name="connsiteY0" fmla="*/ 358687 h 1239451"/>
            <a:gd name="connsiteX1" fmla="*/ 368347 w 734259"/>
            <a:gd name="connsiteY1" fmla="*/ 0 h 1239451"/>
            <a:gd name="connsiteX2" fmla="*/ 734259 w 734259"/>
            <a:gd name="connsiteY2" fmla="*/ 358687 h 1239451"/>
            <a:gd name="connsiteX3" fmla="*/ 497038 w 734259"/>
            <a:gd name="connsiteY3" fmla="*/ 703146 h 1239451"/>
            <a:gd name="connsiteX4" fmla="*/ 725144 w 734259"/>
            <a:gd name="connsiteY4" fmla="*/ 1238496 h 1239451"/>
            <a:gd name="connsiteX5" fmla="*/ 7538 w 734259"/>
            <a:gd name="connsiteY5" fmla="*/ 1239451 h 1239451"/>
            <a:gd name="connsiteX6" fmla="*/ 231470 w 734259"/>
            <a:gd name="connsiteY6" fmla="*/ 692478 h 1239451"/>
            <a:gd name="connsiteX7" fmla="*/ 2435 w 734259"/>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112 w 731936"/>
            <a:gd name="connsiteY0" fmla="*/ 358687 h 1239451"/>
            <a:gd name="connsiteX1" fmla="*/ 366024 w 731936"/>
            <a:gd name="connsiteY1" fmla="*/ 0 h 1239451"/>
            <a:gd name="connsiteX2" fmla="*/ 731936 w 731936"/>
            <a:gd name="connsiteY2" fmla="*/ 358687 h 1239451"/>
            <a:gd name="connsiteX3" fmla="*/ 494715 w 731936"/>
            <a:gd name="connsiteY3" fmla="*/ 703146 h 1239451"/>
            <a:gd name="connsiteX4" fmla="*/ 722821 w 731936"/>
            <a:gd name="connsiteY4" fmla="*/ 1238496 h 1239451"/>
            <a:gd name="connsiteX5" fmla="*/ 5215 w 731936"/>
            <a:gd name="connsiteY5" fmla="*/ 1239451 h 1239451"/>
            <a:gd name="connsiteX6" fmla="*/ 229147 w 731936"/>
            <a:gd name="connsiteY6" fmla="*/ 692478 h 1239451"/>
            <a:gd name="connsiteX7" fmla="*/ 112 w 731936"/>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32014" h="1239451">
              <a:moveTo>
                <a:pt x="190" y="358687"/>
              </a:moveTo>
              <a:cubicBezTo>
                <a:pt x="-6505" y="143697"/>
                <a:pt x="164014" y="0"/>
                <a:pt x="366102" y="0"/>
              </a:cubicBezTo>
              <a:cubicBezTo>
                <a:pt x="568190" y="0"/>
                <a:pt x="730239" y="153775"/>
                <a:pt x="732014" y="358687"/>
              </a:cubicBezTo>
              <a:cubicBezTo>
                <a:pt x="730102" y="613389"/>
                <a:pt x="544262" y="666165"/>
                <a:pt x="494793" y="703146"/>
              </a:cubicBezTo>
              <a:lnTo>
                <a:pt x="722899" y="1238496"/>
              </a:lnTo>
              <a:lnTo>
                <a:pt x="5293" y="1239451"/>
              </a:lnTo>
              <a:lnTo>
                <a:pt x="229225" y="692478"/>
              </a:lnTo>
              <a:cubicBezTo>
                <a:pt x="123253" y="623924"/>
                <a:pt x="6885" y="573677"/>
                <a:pt x="190" y="358687"/>
              </a:cubicBezTo>
              <a:close/>
            </a:path>
          </a:pathLst>
        </a:cu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64069</xdr:colOff>
      <xdr:row>53</xdr:row>
      <xdr:rowOff>5068</xdr:rowOff>
    </xdr:from>
    <xdr:to>
      <xdr:col>23</xdr:col>
      <xdr:colOff>63122</xdr:colOff>
      <xdr:row>56</xdr:row>
      <xdr:rowOff>108685</xdr:rowOff>
    </xdr:to>
    <xdr:sp macro="" textlink="">
      <xdr:nvSpPr>
        <xdr:cNvPr id="76" name="楕円 3"/>
        <xdr:cNvSpPr/>
      </xdr:nvSpPr>
      <xdr:spPr>
        <a:xfrm>
          <a:off x="3778819" y="9026604"/>
          <a:ext cx="352839" cy="634295"/>
        </a:xfrm>
        <a:custGeom>
          <a:avLst/>
          <a:gdLst>
            <a:gd name="connsiteX0" fmla="*/ 0 w 731824"/>
            <a:gd name="connsiteY0" fmla="*/ 358687 h 717373"/>
            <a:gd name="connsiteX1" fmla="*/ 365912 w 731824"/>
            <a:gd name="connsiteY1" fmla="*/ 0 h 717373"/>
            <a:gd name="connsiteX2" fmla="*/ 731824 w 731824"/>
            <a:gd name="connsiteY2" fmla="*/ 358687 h 717373"/>
            <a:gd name="connsiteX3" fmla="*/ 365912 w 731824"/>
            <a:gd name="connsiteY3" fmla="*/ 717374 h 717373"/>
            <a:gd name="connsiteX4" fmla="*/ 0 w 731824"/>
            <a:gd name="connsiteY4" fmla="*/ 358687 h 717373"/>
            <a:gd name="connsiteX0" fmla="*/ 0 w 731824"/>
            <a:gd name="connsiteY0" fmla="*/ 358687 h 760010"/>
            <a:gd name="connsiteX1" fmla="*/ 365912 w 731824"/>
            <a:gd name="connsiteY1" fmla="*/ 0 h 760010"/>
            <a:gd name="connsiteX2" fmla="*/ 731824 w 731824"/>
            <a:gd name="connsiteY2" fmla="*/ 358687 h 760010"/>
            <a:gd name="connsiteX3" fmla="*/ 365912 w 731824"/>
            <a:gd name="connsiteY3" fmla="*/ 717374 h 760010"/>
            <a:gd name="connsiteX4" fmla="*/ 367205 w 731824"/>
            <a:gd name="connsiteY4" fmla="*/ 713390 h 760010"/>
            <a:gd name="connsiteX5" fmla="*/ 0 w 731824"/>
            <a:gd name="connsiteY5" fmla="*/ 358687 h 760010"/>
            <a:gd name="connsiteX0" fmla="*/ 39125 w 770949"/>
            <a:gd name="connsiteY0" fmla="*/ 358687 h 1238010"/>
            <a:gd name="connsiteX1" fmla="*/ 405037 w 770949"/>
            <a:gd name="connsiteY1" fmla="*/ 0 h 1238010"/>
            <a:gd name="connsiteX2" fmla="*/ 770949 w 770949"/>
            <a:gd name="connsiteY2" fmla="*/ 358687 h 1238010"/>
            <a:gd name="connsiteX3" fmla="*/ 405037 w 770949"/>
            <a:gd name="connsiteY3" fmla="*/ 717374 h 1238010"/>
            <a:gd name="connsiteX4" fmla="*/ 51606 w 770949"/>
            <a:gd name="connsiteY4" fmla="*/ 1232338 h 1238010"/>
            <a:gd name="connsiteX5" fmla="*/ 39125 w 770949"/>
            <a:gd name="connsiteY5" fmla="*/ 358687 h 1238010"/>
            <a:gd name="connsiteX0" fmla="*/ 39125 w 825682"/>
            <a:gd name="connsiteY0" fmla="*/ 358687 h 1298964"/>
            <a:gd name="connsiteX1" fmla="*/ 405037 w 825682"/>
            <a:gd name="connsiteY1" fmla="*/ 0 h 1298964"/>
            <a:gd name="connsiteX2" fmla="*/ 770949 w 825682"/>
            <a:gd name="connsiteY2" fmla="*/ 358687 h 1298964"/>
            <a:gd name="connsiteX3" fmla="*/ 772899 w 825682"/>
            <a:gd name="connsiteY3" fmla="*/ 1210046 h 1298964"/>
            <a:gd name="connsiteX4" fmla="*/ 51606 w 825682"/>
            <a:gd name="connsiteY4" fmla="*/ 1232338 h 1298964"/>
            <a:gd name="connsiteX5" fmla="*/ 39125 w 825682"/>
            <a:gd name="connsiteY5" fmla="*/ 358687 h 1298964"/>
            <a:gd name="connsiteX0" fmla="*/ 39125 w 807343"/>
            <a:gd name="connsiteY0" fmla="*/ 358687 h 1321182"/>
            <a:gd name="connsiteX1" fmla="*/ 405037 w 807343"/>
            <a:gd name="connsiteY1" fmla="*/ 0 h 1321182"/>
            <a:gd name="connsiteX2" fmla="*/ 770949 w 807343"/>
            <a:gd name="connsiteY2" fmla="*/ 358687 h 1321182"/>
            <a:gd name="connsiteX3" fmla="*/ 747080 w 807343"/>
            <a:gd name="connsiteY3" fmla="*/ 1245609 h 1321182"/>
            <a:gd name="connsiteX4" fmla="*/ 51606 w 807343"/>
            <a:gd name="connsiteY4" fmla="*/ 1232338 h 1321182"/>
            <a:gd name="connsiteX5" fmla="*/ 39125 w 807343"/>
            <a:gd name="connsiteY5" fmla="*/ 358687 h 1321182"/>
            <a:gd name="connsiteX0" fmla="*/ 39125 w 817588"/>
            <a:gd name="connsiteY0" fmla="*/ 358687 h 1318803"/>
            <a:gd name="connsiteX1" fmla="*/ 405037 w 817588"/>
            <a:gd name="connsiteY1" fmla="*/ 0 h 1318803"/>
            <a:gd name="connsiteX2" fmla="*/ 770949 w 817588"/>
            <a:gd name="connsiteY2" fmla="*/ 358687 h 1318803"/>
            <a:gd name="connsiteX3" fmla="*/ 761834 w 817588"/>
            <a:gd name="connsiteY3" fmla="*/ 1242052 h 1318803"/>
            <a:gd name="connsiteX4" fmla="*/ 51606 w 817588"/>
            <a:gd name="connsiteY4" fmla="*/ 1232338 h 1318803"/>
            <a:gd name="connsiteX5" fmla="*/ 39125 w 817588"/>
            <a:gd name="connsiteY5" fmla="*/ 358687 h 1318803"/>
            <a:gd name="connsiteX0" fmla="*/ 49183 w 829009"/>
            <a:gd name="connsiteY0" fmla="*/ 358687 h 1321768"/>
            <a:gd name="connsiteX1" fmla="*/ 415095 w 829009"/>
            <a:gd name="connsiteY1" fmla="*/ 0 h 1321768"/>
            <a:gd name="connsiteX2" fmla="*/ 781007 w 829009"/>
            <a:gd name="connsiteY2" fmla="*/ 358687 h 1321768"/>
            <a:gd name="connsiteX3" fmla="*/ 771892 w 829009"/>
            <a:gd name="connsiteY3" fmla="*/ 1242052 h 1321768"/>
            <a:gd name="connsiteX4" fmla="*/ 43221 w 829009"/>
            <a:gd name="connsiteY4" fmla="*/ 1239451 h 1321768"/>
            <a:gd name="connsiteX5" fmla="*/ 49183 w 829009"/>
            <a:gd name="connsiteY5" fmla="*/ 358687 h 1321768"/>
            <a:gd name="connsiteX0" fmla="*/ 49183 w 829010"/>
            <a:gd name="connsiteY0" fmla="*/ 358687 h 1242052"/>
            <a:gd name="connsiteX1" fmla="*/ 415095 w 829010"/>
            <a:gd name="connsiteY1" fmla="*/ 0 h 1242052"/>
            <a:gd name="connsiteX2" fmla="*/ 781007 w 829010"/>
            <a:gd name="connsiteY2" fmla="*/ 358687 h 1242052"/>
            <a:gd name="connsiteX3" fmla="*/ 771892 w 829010"/>
            <a:gd name="connsiteY3" fmla="*/ 1242052 h 1242052"/>
            <a:gd name="connsiteX4" fmla="*/ 43221 w 829010"/>
            <a:gd name="connsiteY4" fmla="*/ 1239451 h 1242052"/>
            <a:gd name="connsiteX5" fmla="*/ 49183 w 829010"/>
            <a:gd name="connsiteY5" fmla="*/ 358687 h 1242052"/>
            <a:gd name="connsiteX0" fmla="*/ 49183 w 790971"/>
            <a:gd name="connsiteY0" fmla="*/ 358687 h 1281302"/>
            <a:gd name="connsiteX1" fmla="*/ 415095 w 790971"/>
            <a:gd name="connsiteY1" fmla="*/ 0 h 1281302"/>
            <a:gd name="connsiteX2" fmla="*/ 781007 w 790971"/>
            <a:gd name="connsiteY2" fmla="*/ 358687 h 1281302"/>
            <a:gd name="connsiteX3" fmla="*/ 543786 w 790971"/>
            <a:gd name="connsiteY3" fmla="*/ 703146 h 1281302"/>
            <a:gd name="connsiteX4" fmla="*/ 771892 w 790971"/>
            <a:gd name="connsiteY4" fmla="*/ 1242052 h 1281302"/>
            <a:gd name="connsiteX5" fmla="*/ 43221 w 790971"/>
            <a:gd name="connsiteY5" fmla="*/ 1239451 h 1281302"/>
            <a:gd name="connsiteX6" fmla="*/ 49183 w 790971"/>
            <a:gd name="connsiteY6" fmla="*/ 358687 h 1281302"/>
            <a:gd name="connsiteX0" fmla="*/ 32886 w 774674"/>
            <a:gd name="connsiteY0" fmla="*/ 358687 h 1314013"/>
            <a:gd name="connsiteX1" fmla="*/ 398798 w 774674"/>
            <a:gd name="connsiteY1" fmla="*/ 0 h 1314013"/>
            <a:gd name="connsiteX2" fmla="*/ 764710 w 774674"/>
            <a:gd name="connsiteY2" fmla="*/ 358687 h 1314013"/>
            <a:gd name="connsiteX3" fmla="*/ 527489 w 774674"/>
            <a:gd name="connsiteY3" fmla="*/ 703146 h 1314013"/>
            <a:gd name="connsiteX4" fmla="*/ 755595 w 774674"/>
            <a:gd name="connsiteY4" fmla="*/ 1242052 h 1314013"/>
            <a:gd name="connsiteX5" fmla="*/ 26924 w 774674"/>
            <a:gd name="connsiteY5" fmla="*/ 1239451 h 1314013"/>
            <a:gd name="connsiteX6" fmla="*/ 261920 w 774674"/>
            <a:gd name="connsiteY6" fmla="*/ 699591 h 1314013"/>
            <a:gd name="connsiteX7" fmla="*/ 32886 w 774674"/>
            <a:gd name="connsiteY7" fmla="*/ 358687 h 1314013"/>
            <a:gd name="connsiteX0" fmla="*/ 33568 w 775356"/>
            <a:gd name="connsiteY0" fmla="*/ 358687 h 1314013"/>
            <a:gd name="connsiteX1" fmla="*/ 399480 w 775356"/>
            <a:gd name="connsiteY1" fmla="*/ 0 h 1314013"/>
            <a:gd name="connsiteX2" fmla="*/ 765392 w 775356"/>
            <a:gd name="connsiteY2" fmla="*/ 358687 h 1314013"/>
            <a:gd name="connsiteX3" fmla="*/ 528171 w 775356"/>
            <a:gd name="connsiteY3" fmla="*/ 703146 h 1314013"/>
            <a:gd name="connsiteX4" fmla="*/ 756277 w 775356"/>
            <a:gd name="connsiteY4" fmla="*/ 1242052 h 1314013"/>
            <a:gd name="connsiteX5" fmla="*/ 27606 w 775356"/>
            <a:gd name="connsiteY5" fmla="*/ 1239451 h 1314013"/>
            <a:gd name="connsiteX6" fmla="*/ 251537 w 775356"/>
            <a:gd name="connsiteY6" fmla="*/ 699591 h 1314013"/>
            <a:gd name="connsiteX7" fmla="*/ 33568 w 775356"/>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242052"/>
            <a:gd name="connsiteX1" fmla="*/ 371874 w 747750"/>
            <a:gd name="connsiteY1" fmla="*/ 0 h 1242052"/>
            <a:gd name="connsiteX2" fmla="*/ 737786 w 747750"/>
            <a:gd name="connsiteY2" fmla="*/ 358687 h 1242052"/>
            <a:gd name="connsiteX3" fmla="*/ 500565 w 747750"/>
            <a:gd name="connsiteY3" fmla="*/ 703146 h 1242052"/>
            <a:gd name="connsiteX4" fmla="*/ 728671 w 747750"/>
            <a:gd name="connsiteY4" fmla="*/ 1242052 h 1242052"/>
            <a:gd name="connsiteX5" fmla="*/ 0 w 747750"/>
            <a:gd name="connsiteY5" fmla="*/ 1239451 h 1242052"/>
            <a:gd name="connsiteX6" fmla="*/ 223931 w 747750"/>
            <a:gd name="connsiteY6" fmla="*/ 699591 h 1242052"/>
            <a:gd name="connsiteX7" fmla="*/ 5962 w 747750"/>
            <a:gd name="connsiteY7" fmla="*/ 358687 h 1242052"/>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3931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46062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7619 w 747750"/>
            <a:gd name="connsiteY6" fmla="*/ 710260 h 1239451"/>
            <a:gd name="connsiteX7" fmla="*/ 5962 w 747750"/>
            <a:gd name="connsiteY7" fmla="*/ 358687 h 1239451"/>
            <a:gd name="connsiteX0" fmla="*/ 1650 w 743438"/>
            <a:gd name="connsiteY0" fmla="*/ 358687 h 1278400"/>
            <a:gd name="connsiteX1" fmla="*/ 367562 w 743438"/>
            <a:gd name="connsiteY1" fmla="*/ 0 h 1278400"/>
            <a:gd name="connsiteX2" fmla="*/ 733474 w 743438"/>
            <a:gd name="connsiteY2" fmla="*/ 358687 h 1278400"/>
            <a:gd name="connsiteX3" fmla="*/ 496253 w 743438"/>
            <a:gd name="connsiteY3" fmla="*/ 703146 h 1278400"/>
            <a:gd name="connsiteX4" fmla="*/ 724359 w 743438"/>
            <a:gd name="connsiteY4" fmla="*/ 1238496 h 1278400"/>
            <a:gd name="connsiteX5" fmla="*/ 6753 w 743438"/>
            <a:gd name="connsiteY5" fmla="*/ 1239451 h 1278400"/>
            <a:gd name="connsiteX6" fmla="*/ 223307 w 743438"/>
            <a:gd name="connsiteY6" fmla="*/ 710260 h 1278400"/>
            <a:gd name="connsiteX7" fmla="*/ 1650 w 743438"/>
            <a:gd name="connsiteY7" fmla="*/ 358687 h 1278400"/>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272 w 732096"/>
            <a:gd name="connsiteY0" fmla="*/ 358687 h 1239451"/>
            <a:gd name="connsiteX1" fmla="*/ 366184 w 732096"/>
            <a:gd name="connsiteY1" fmla="*/ 0 h 1239451"/>
            <a:gd name="connsiteX2" fmla="*/ 732096 w 732096"/>
            <a:gd name="connsiteY2" fmla="*/ 358687 h 1239451"/>
            <a:gd name="connsiteX3" fmla="*/ 494875 w 732096"/>
            <a:gd name="connsiteY3" fmla="*/ 703146 h 1239451"/>
            <a:gd name="connsiteX4" fmla="*/ 722981 w 732096"/>
            <a:gd name="connsiteY4" fmla="*/ 1238496 h 1239451"/>
            <a:gd name="connsiteX5" fmla="*/ 5375 w 732096"/>
            <a:gd name="connsiteY5" fmla="*/ 1239451 h 1239451"/>
            <a:gd name="connsiteX6" fmla="*/ 221929 w 732096"/>
            <a:gd name="connsiteY6" fmla="*/ 710260 h 1239451"/>
            <a:gd name="connsiteX7" fmla="*/ 272 w 732096"/>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297 w 733121"/>
            <a:gd name="connsiteY0" fmla="*/ 358687 h 1239451"/>
            <a:gd name="connsiteX1" fmla="*/ 367209 w 733121"/>
            <a:gd name="connsiteY1" fmla="*/ 0 h 1239451"/>
            <a:gd name="connsiteX2" fmla="*/ 733121 w 733121"/>
            <a:gd name="connsiteY2" fmla="*/ 358687 h 1239451"/>
            <a:gd name="connsiteX3" fmla="*/ 495900 w 733121"/>
            <a:gd name="connsiteY3" fmla="*/ 703146 h 1239451"/>
            <a:gd name="connsiteX4" fmla="*/ 724006 w 733121"/>
            <a:gd name="connsiteY4" fmla="*/ 1238496 h 1239451"/>
            <a:gd name="connsiteX5" fmla="*/ 6400 w 733121"/>
            <a:gd name="connsiteY5" fmla="*/ 1239451 h 1239451"/>
            <a:gd name="connsiteX6" fmla="*/ 230332 w 733121"/>
            <a:gd name="connsiteY6" fmla="*/ 692478 h 1239451"/>
            <a:gd name="connsiteX7" fmla="*/ 1297 w 733121"/>
            <a:gd name="connsiteY7" fmla="*/ 358687 h 1239451"/>
            <a:gd name="connsiteX0" fmla="*/ 2435 w 734259"/>
            <a:gd name="connsiteY0" fmla="*/ 358687 h 1239451"/>
            <a:gd name="connsiteX1" fmla="*/ 368347 w 734259"/>
            <a:gd name="connsiteY1" fmla="*/ 0 h 1239451"/>
            <a:gd name="connsiteX2" fmla="*/ 734259 w 734259"/>
            <a:gd name="connsiteY2" fmla="*/ 358687 h 1239451"/>
            <a:gd name="connsiteX3" fmla="*/ 497038 w 734259"/>
            <a:gd name="connsiteY3" fmla="*/ 703146 h 1239451"/>
            <a:gd name="connsiteX4" fmla="*/ 725144 w 734259"/>
            <a:gd name="connsiteY4" fmla="*/ 1238496 h 1239451"/>
            <a:gd name="connsiteX5" fmla="*/ 7538 w 734259"/>
            <a:gd name="connsiteY5" fmla="*/ 1239451 h 1239451"/>
            <a:gd name="connsiteX6" fmla="*/ 231470 w 734259"/>
            <a:gd name="connsiteY6" fmla="*/ 692478 h 1239451"/>
            <a:gd name="connsiteX7" fmla="*/ 2435 w 734259"/>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112 w 731936"/>
            <a:gd name="connsiteY0" fmla="*/ 358687 h 1239451"/>
            <a:gd name="connsiteX1" fmla="*/ 366024 w 731936"/>
            <a:gd name="connsiteY1" fmla="*/ 0 h 1239451"/>
            <a:gd name="connsiteX2" fmla="*/ 731936 w 731936"/>
            <a:gd name="connsiteY2" fmla="*/ 358687 h 1239451"/>
            <a:gd name="connsiteX3" fmla="*/ 494715 w 731936"/>
            <a:gd name="connsiteY3" fmla="*/ 703146 h 1239451"/>
            <a:gd name="connsiteX4" fmla="*/ 722821 w 731936"/>
            <a:gd name="connsiteY4" fmla="*/ 1238496 h 1239451"/>
            <a:gd name="connsiteX5" fmla="*/ 5215 w 731936"/>
            <a:gd name="connsiteY5" fmla="*/ 1239451 h 1239451"/>
            <a:gd name="connsiteX6" fmla="*/ 229147 w 731936"/>
            <a:gd name="connsiteY6" fmla="*/ 692478 h 1239451"/>
            <a:gd name="connsiteX7" fmla="*/ 112 w 731936"/>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32014" h="1239451">
              <a:moveTo>
                <a:pt x="190" y="358687"/>
              </a:moveTo>
              <a:cubicBezTo>
                <a:pt x="-6505" y="143697"/>
                <a:pt x="164014" y="0"/>
                <a:pt x="366102" y="0"/>
              </a:cubicBezTo>
              <a:cubicBezTo>
                <a:pt x="568190" y="0"/>
                <a:pt x="730239" y="153775"/>
                <a:pt x="732014" y="358687"/>
              </a:cubicBezTo>
              <a:cubicBezTo>
                <a:pt x="730102" y="613389"/>
                <a:pt x="544262" y="666165"/>
                <a:pt x="494793" y="703146"/>
              </a:cubicBezTo>
              <a:lnTo>
                <a:pt x="722899" y="1238496"/>
              </a:lnTo>
              <a:lnTo>
                <a:pt x="5293" y="1239451"/>
              </a:lnTo>
              <a:lnTo>
                <a:pt x="229225" y="692478"/>
              </a:lnTo>
              <a:cubicBezTo>
                <a:pt x="123253" y="623924"/>
                <a:pt x="6885" y="573677"/>
                <a:pt x="190" y="358687"/>
              </a:cubicBezTo>
              <a:close/>
            </a:path>
          </a:pathLst>
        </a:custGeom>
        <a:noFill/>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75664</xdr:colOff>
      <xdr:row>51</xdr:row>
      <xdr:rowOff>94167</xdr:rowOff>
    </xdr:from>
    <xdr:to>
      <xdr:col>25</xdr:col>
      <xdr:colOff>74717</xdr:colOff>
      <xdr:row>55</xdr:row>
      <xdr:rowOff>17932</xdr:rowOff>
    </xdr:to>
    <xdr:sp macro="" textlink="">
      <xdr:nvSpPr>
        <xdr:cNvPr id="77" name="楕円 3"/>
        <xdr:cNvSpPr/>
      </xdr:nvSpPr>
      <xdr:spPr>
        <a:xfrm>
          <a:off x="4144200" y="8761917"/>
          <a:ext cx="352838" cy="631336"/>
        </a:xfrm>
        <a:custGeom>
          <a:avLst/>
          <a:gdLst>
            <a:gd name="connsiteX0" fmla="*/ 0 w 731824"/>
            <a:gd name="connsiteY0" fmla="*/ 358687 h 717373"/>
            <a:gd name="connsiteX1" fmla="*/ 365912 w 731824"/>
            <a:gd name="connsiteY1" fmla="*/ 0 h 717373"/>
            <a:gd name="connsiteX2" fmla="*/ 731824 w 731824"/>
            <a:gd name="connsiteY2" fmla="*/ 358687 h 717373"/>
            <a:gd name="connsiteX3" fmla="*/ 365912 w 731824"/>
            <a:gd name="connsiteY3" fmla="*/ 717374 h 717373"/>
            <a:gd name="connsiteX4" fmla="*/ 0 w 731824"/>
            <a:gd name="connsiteY4" fmla="*/ 358687 h 717373"/>
            <a:gd name="connsiteX0" fmla="*/ 0 w 731824"/>
            <a:gd name="connsiteY0" fmla="*/ 358687 h 760010"/>
            <a:gd name="connsiteX1" fmla="*/ 365912 w 731824"/>
            <a:gd name="connsiteY1" fmla="*/ 0 h 760010"/>
            <a:gd name="connsiteX2" fmla="*/ 731824 w 731824"/>
            <a:gd name="connsiteY2" fmla="*/ 358687 h 760010"/>
            <a:gd name="connsiteX3" fmla="*/ 365912 w 731824"/>
            <a:gd name="connsiteY3" fmla="*/ 717374 h 760010"/>
            <a:gd name="connsiteX4" fmla="*/ 367205 w 731824"/>
            <a:gd name="connsiteY4" fmla="*/ 713390 h 760010"/>
            <a:gd name="connsiteX5" fmla="*/ 0 w 731824"/>
            <a:gd name="connsiteY5" fmla="*/ 358687 h 760010"/>
            <a:gd name="connsiteX0" fmla="*/ 39125 w 770949"/>
            <a:gd name="connsiteY0" fmla="*/ 358687 h 1238010"/>
            <a:gd name="connsiteX1" fmla="*/ 405037 w 770949"/>
            <a:gd name="connsiteY1" fmla="*/ 0 h 1238010"/>
            <a:gd name="connsiteX2" fmla="*/ 770949 w 770949"/>
            <a:gd name="connsiteY2" fmla="*/ 358687 h 1238010"/>
            <a:gd name="connsiteX3" fmla="*/ 405037 w 770949"/>
            <a:gd name="connsiteY3" fmla="*/ 717374 h 1238010"/>
            <a:gd name="connsiteX4" fmla="*/ 51606 w 770949"/>
            <a:gd name="connsiteY4" fmla="*/ 1232338 h 1238010"/>
            <a:gd name="connsiteX5" fmla="*/ 39125 w 770949"/>
            <a:gd name="connsiteY5" fmla="*/ 358687 h 1238010"/>
            <a:gd name="connsiteX0" fmla="*/ 39125 w 825682"/>
            <a:gd name="connsiteY0" fmla="*/ 358687 h 1298964"/>
            <a:gd name="connsiteX1" fmla="*/ 405037 w 825682"/>
            <a:gd name="connsiteY1" fmla="*/ 0 h 1298964"/>
            <a:gd name="connsiteX2" fmla="*/ 770949 w 825682"/>
            <a:gd name="connsiteY2" fmla="*/ 358687 h 1298964"/>
            <a:gd name="connsiteX3" fmla="*/ 772899 w 825682"/>
            <a:gd name="connsiteY3" fmla="*/ 1210046 h 1298964"/>
            <a:gd name="connsiteX4" fmla="*/ 51606 w 825682"/>
            <a:gd name="connsiteY4" fmla="*/ 1232338 h 1298964"/>
            <a:gd name="connsiteX5" fmla="*/ 39125 w 825682"/>
            <a:gd name="connsiteY5" fmla="*/ 358687 h 1298964"/>
            <a:gd name="connsiteX0" fmla="*/ 39125 w 807343"/>
            <a:gd name="connsiteY0" fmla="*/ 358687 h 1321182"/>
            <a:gd name="connsiteX1" fmla="*/ 405037 w 807343"/>
            <a:gd name="connsiteY1" fmla="*/ 0 h 1321182"/>
            <a:gd name="connsiteX2" fmla="*/ 770949 w 807343"/>
            <a:gd name="connsiteY2" fmla="*/ 358687 h 1321182"/>
            <a:gd name="connsiteX3" fmla="*/ 747080 w 807343"/>
            <a:gd name="connsiteY3" fmla="*/ 1245609 h 1321182"/>
            <a:gd name="connsiteX4" fmla="*/ 51606 w 807343"/>
            <a:gd name="connsiteY4" fmla="*/ 1232338 h 1321182"/>
            <a:gd name="connsiteX5" fmla="*/ 39125 w 807343"/>
            <a:gd name="connsiteY5" fmla="*/ 358687 h 1321182"/>
            <a:gd name="connsiteX0" fmla="*/ 39125 w 817588"/>
            <a:gd name="connsiteY0" fmla="*/ 358687 h 1318803"/>
            <a:gd name="connsiteX1" fmla="*/ 405037 w 817588"/>
            <a:gd name="connsiteY1" fmla="*/ 0 h 1318803"/>
            <a:gd name="connsiteX2" fmla="*/ 770949 w 817588"/>
            <a:gd name="connsiteY2" fmla="*/ 358687 h 1318803"/>
            <a:gd name="connsiteX3" fmla="*/ 761834 w 817588"/>
            <a:gd name="connsiteY3" fmla="*/ 1242052 h 1318803"/>
            <a:gd name="connsiteX4" fmla="*/ 51606 w 817588"/>
            <a:gd name="connsiteY4" fmla="*/ 1232338 h 1318803"/>
            <a:gd name="connsiteX5" fmla="*/ 39125 w 817588"/>
            <a:gd name="connsiteY5" fmla="*/ 358687 h 1318803"/>
            <a:gd name="connsiteX0" fmla="*/ 49183 w 829009"/>
            <a:gd name="connsiteY0" fmla="*/ 358687 h 1321768"/>
            <a:gd name="connsiteX1" fmla="*/ 415095 w 829009"/>
            <a:gd name="connsiteY1" fmla="*/ 0 h 1321768"/>
            <a:gd name="connsiteX2" fmla="*/ 781007 w 829009"/>
            <a:gd name="connsiteY2" fmla="*/ 358687 h 1321768"/>
            <a:gd name="connsiteX3" fmla="*/ 771892 w 829009"/>
            <a:gd name="connsiteY3" fmla="*/ 1242052 h 1321768"/>
            <a:gd name="connsiteX4" fmla="*/ 43221 w 829009"/>
            <a:gd name="connsiteY4" fmla="*/ 1239451 h 1321768"/>
            <a:gd name="connsiteX5" fmla="*/ 49183 w 829009"/>
            <a:gd name="connsiteY5" fmla="*/ 358687 h 1321768"/>
            <a:gd name="connsiteX0" fmla="*/ 49183 w 829010"/>
            <a:gd name="connsiteY0" fmla="*/ 358687 h 1242052"/>
            <a:gd name="connsiteX1" fmla="*/ 415095 w 829010"/>
            <a:gd name="connsiteY1" fmla="*/ 0 h 1242052"/>
            <a:gd name="connsiteX2" fmla="*/ 781007 w 829010"/>
            <a:gd name="connsiteY2" fmla="*/ 358687 h 1242052"/>
            <a:gd name="connsiteX3" fmla="*/ 771892 w 829010"/>
            <a:gd name="connsiteY3" fmla="*/ 1242052 h 1242052"/>
            <a:gd name="connsiteX4" fmla="*/ 43221 w 829010"/>
            <a:gd name="connsiteY4" fmla="*/ 1239451 h 1242052"/>
            <a:gd name="connsiteX5" fmla="*/ 49183 w 829010"/>
            <a:gd name="connsiteY5" fmla="*/ 358687 h 1242052"/>
            <a:gd name="connsiteX0" fmla="*/ 49183 w 790971"/>
            <a:gd name="connsiteY0" fmla="*/ 358687 h 1281302"/>
            <a:gd name="connsiteX1" fmla="*/ 415095 w 790971"/>
            <a:gd name="connsiteY1" fmla="*/ 0 h 1281302"/>
            <a:gd name="connsiteX2" fmla="*/ 781007 w 790971"/>
            <a:gd name="connsiteY2" fmla="*/ 358687 h 1281302"/>
            <a:gd name="connsiteX3" fmla="*/ 543786 w 790971"/>
            <a:gd name="connsiteY3" fmla="*/ 703146 h 1281302"/>
            <a:gd name="connsiteX4" fmla="*/ 771892 w 790971"/>
            <a:gd name="connsiteY4" fmla="*/ 1242052 h 1281302"/>
            <a:gd name="connsiteX5" fmla="*/ 43221 w 790971"/>
            <a:gd name="connsiteY5" fmla="*/ 1239451 h 1281302"/>
            <a:gd name="connsiteX6" fmla="*/ 49183 w 790971"/>
            <a:gd name="connsiteY6" fmla="*/ 358687 h 1281302"/>
            <a:gd name="connsiteX0" fmla="*/ 32886 w 774674"/>
            <a:gd name="connsiteY0" fmla="*/ 358687 h 1314013"/>
            <a:gd name="connsiteX1" fmla="*/ 398798 w 774674"/>
            <a:gd name="connsiteY1" fmla="*/ 0 h 1314013"/>
            <a:gd name="connsiteX2" fmla="*/ 764710 w 774674"/>
            <a:gd name="connsiteY2" fmla="*/ 358687 h 1314013"/>
            <a:gd name="connsiteX3" fmla="*/ 527489 w 774674"/>
            <a:gd name="connsiteY3" fmla="*/ 703146 h 1314013"/>
            <a:gd name="connsiteX4" fmla="*/ 755595 w 774674"/>
            <a:gd name="connsiteY4" fmla="*/ 1242052 h 1314013"/>
            <a:gd name="connsiteX5" fmla="*/ 26924 w 774674"/>
            <a:gd name="connsiteY5" fmla="*/ 1239451 h 1314013"/>
            <a:gd name="connsiteX6" fmla="*/ 261920 w 774674"/>
            <a:gd name="connsiteY6" fmla="*/ 699591 h 1314013"/>
            <a:gd name="connsiteX7" fmla="*/ 32886 w 774674"/>
            <a:gd name="connsiteY7" fmla="*/ 358687 h 1314013"/>
            <a:gd name="connsiteX0" fmla="*/ 33568 w 775356"/>
            <a:gd name="connsiteY0" fmla="*/ 358687 h 1314013"/>
            <a:gd name="connsiteX1" fmla="*/ 399480 w 775356"/>
            <a:gd name="connsiteY1" fmla="*/ 0 h 1314013"/>
            <a:gd name="connsiteX2" fmla="*/ 765392 w 775356"/>
            <a:gd name="connsiteY2" fmla="*/ 358687 h 1314013"/>
            <a:gd name="connsiteX3" fmla="*/ 528171 w 775356"/>
            <a:gd name="connsiteY3" fmla="*/ 703146 h 1314013"/>
            <a:gd name="connsiteX4" fmla="*/ 756277 w 775356"/>
            <a:gd name="connsiteY4" fmla="*/ 1242052 h 1314013"/>
            <a:gd name="connsiteX5" fmla="*/ 27606 w 775356"/>
            <a:gd name="connsiteY5" fmla="*/ 1239451 h 1314013"/>
            <a:gd name="connsiteX6" fmla="*/ 251537 w 775356"/>
            <a:gd name="connsiteY6" fmla="*/ 699591 h 1314013"/>
            <a:gd name="connsiteX7" fmla="*/ 33568 w 775356"/>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242052"/>
            <a:gd name="connsiteX1" fmla="*/ 371874 w 747750"/>
            <a:gd name="connsiteY1" fmla="*/ 0 h 1242052"/>
            <a:gd name="connsiteX2" fmla="*/ 737786 w 747750"/>
            <a:gd name="connsiteY2" fmla="*/ 358687 h 1242052"/>
            <a:gd name="connsiteX3" fmla="*/ 500565 w 747750"/>
            <a:gd name="connsiteY3" fmla="*/ 703146 h 1242052"/>
            <a:gd name="connsiteX4" fmla="*/ 728671 w 747750"/>
            <a:gd name="connsiteY4" fmla="*/ 1242052 h 1242052"/>
            <a:gd name="connsiteX5" fmla="*/ 0 w 747750"/>
            <a:gd name="connsiteY5" fmla="*/ 1239451 h 1242052"/>
            <a:gd name="connsiteX6" fmla="*/ 223931 w 747750"/>
            <a:gd name="connsiteY6" fmla="*/ 699591 h 1242052"/>
            <a:gd name="connsiteX7" fmla="*/ 5962 w 747750"/>
            <a:gd name="connsiteY7" fmla="*/ 358687 h 1242052"/>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3931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46062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7619 w 747750"/>
            <a:gd name="connsiteY6" fmla="*/ 710260 h 1239451"/>
            <a:gd name="connsiteX7" fmla="*/ 5962 w 747750"/>
            <a:gd name="connsiteY7" fmla="*/ 358687 h 1239451"/>
            <a:gd name="connsiteX0" fmla="*/ 1650 w 743438"/>
            <a:gd name="connsiteY0" fmla="*/ 358687 h 1278400"/>
            <a:gd name="connsiteX1" fmla="*/ 367562 w 743438"/>
            <a:gd name="connsiteY1" fmla="*/ 0 h 1278400"/>
            <a:gd name="connsiteX2" fmla="*/ 733474 w 743438"/>
            <a:gd name="connsiteY2" fmla="*/ 358687 h 1278400"/>
            <a:gd name="connsiteX3" fmla="*/ 496253 w 743438"/>
            <a:gd name="connsiteY3" fmla="*/ 703146 h 1278400"/>
            <a:gd name="connsiteX4" fmla="*/ 724359 w 743438"/>
            <a:gd name="connsiteY4" fmla="*/ 1238496 h 1278400"/>
            <a:gd name="connsiteX5" fmla="*/ 6753 w 743438"/>
            <a:gd name="connsiteY5" fmla="*/ 1239451 h 1278400"/>
            <a:gd name="connsiteX6" fmla="*/ 223307 w 743438"/>
            <a:gd name="connsiteY6" fmla="*/ 710260 h 1278400"/>
            <a:gd name="connsiteX7" fmla="*/ 1650 w 743438"/>
            <a:gd name="connsiteY7" fmla="*/ 358687 h 1278400"/>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272 w 732096"/>
            <a:gd name="connsiteY0" fmla="*/ 358687 h 1239451"/>
            <a:gd name="connsiteX1" fmla="*/ 366184 w 732096"/>
            <a:gd name="connsiteY1" fmla="*/ 0 h 1239451"/>
            <a:gd name="connsiteX2" fmla="*/ 732096 w 732096"/>
            <a:gd name="connsiteY2" fmla="*/ 358687 h 1239451"/>
            <a:gd name="connsiteX3" fmla="*/ 494875 w 732096"/>
            <a:gd name="connsiteY3" fmla="*/ 703146 h 1239451"/>
            <a:gd name="connsiteX4" fmla="*/ 722981 w 732096"/>
            <a:gd name="connsiteY4" fmla="*/ 1238496 h 1239451"/>
            <a:gd name="connsiteX5" fmla="*/ 5375 w 732096"/>
            <a:gd name="connsiteY5" fmla="*/ 1239451 h 1239451"/>
            <a:gd name="connsiteX6" fmla="*/ 221929 w 732096"/>
            <a:gd name="connsiteY6" fmla="*/ 710260 h 1239451"/>
            <a:gd name="connsiteX7" fmla="*/ 272 w 732096"/>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297 w 733121"/>
            <a:gd name="connsiteY0" fmla="*/ 358687 h 1239451"/>
            <a:gd name="connsiteX1" fmla="*/ 367209 w 733121"/>
            <a:gd name="connsiteY1" fmla="*/ 0 h 1239451"/>
            <a:gd name="connsiteX2" fmla="*/ 733121 w 733121"/>
            <a:gd name="connsiteY2" fmla="*/ 358687 h 1239451"/>
            <a:gd name="connsiteX3" fmla="*/ 495900 w 733121"/>
            <a:gd name="connsiteY3" fmla="*/ 703146 h 1239451"/>
            <a:gd name="connsiteX4" fmla="*/ 724006 w 733121"/>
            <a:gd name="connsiteY4" fmla="*/ 1238496 h 1239451"/>
            <a:gd name="connsiteX5" fmla="*/ 6400 w 733121"/>
            <a:gd name="connsiteY5" fmla="*/ 1239451 h 1239451"/>
            <a:gd name="connsiteX6" fmla="*/ 230332 w 733121"/>
            <a:gd name="connsiteY6" fmla="*/ 692478 h 1239451"/>
            <a:gd name="connsiteX7" fmla="*/ 1297 w 733121"/>
            <a:gd name="connsiteY7" fmla="*/ 358687 h 1239451"/>
            <a:gd name="connsiteX0" fmla="*/ 2435 w 734259"/>
            <a:gd name="connsiteY0" fmla="*/ 358687 h 1239451"/>
            <a:gd name="connsiteX1" fmla="*/ 368347 w 734259"/>
            <a:gd name="connsiteY1" fmla="*/ 0 h 1239451"/>
            <a:gd name="connsiteX2" fmla="*/ 734259 w 734259"/>
            <a:gd name="connsiteY2" fmla="*/ 358687 h 1239451"/>
            <a:gd name="connsiteX3" fmla="*/ 497038 w 734259"/>
            <a:gd name="connsiteY3" fmla="*/ 703146 h 1239451"/>
            <a:gd name="connsiteX4" fmla="*/ 725144 w 734259"/>
            <a:gd name="connsiteY4" fmla="*/ 1238496 h 1239451"/>
            <a:gd name="connsiteX5" fmla="*/ 7538 w 734259"/>
            <a:gd name="connsiteY5" fmla="*/ 1239451 h 1239451"/>
            <a:gd name="connsiteX6" fmla="*/ 231470 w 734259"/>
            <a:gd name="connsiteY6" fmla="*/ 692478 h 1239451"/>
            <a:gd name="connsiteX7" fmla="*/ 2435 w 734259"/>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112 w 731936"/>
            <a:gd name="connsiteY0" fmla="*/ 358687 h 1239451"/>
            <a:gd name="connsiteX1" fmla="*/ 366024 w 731936"/>
            <a:gd name="connsiteY1" fmla="*/ 0 h 1239451"/>
            <a:gd name="connsiteX2" fmla="*/ 731936 w 731936"/>
            <a:gd name="connsiteY2" fmla="*/ 358687 h 1239451"/>
            <a:gd name="connsiteX3" fmla="*/ 494715 w 731936"/>
            <a:gd name="connsiteY3" fmla="*/ 703146 h 1239451"/>
            <a:gd name="connsiteX4" fmla="*/ 722821 w 731936"/>
            <a:gd name="connsiteY4" fmla="*/ 1238496 h 1239451"/>
            <a:gd name="connsiteX5" fmla="*/ 5215 w 731936"/>
            <a:gd name="connsiteY5" fmla="*/ 1239451 h 1239451"/>
            <a:gd name="connsiteX6" fmla="*/ 229147 w 731936"/>
            <a:gd name="connsiteY6" fmla="*/ 692478 h 1239451"/>
            <a:gd name="connsiteX7" fmla="*/ 112 w 731936"/>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32014" h="1239451">
              <a:moveTo>
                <a:pt x="190" y="358687"/>
              </a:moveTo>
              <a:cubicBezTo>
                <a:pt x="-6505" y="143697"/>
                <a:pt x="164014" y="0"/>
                <a:pt x="366102" y="0"/>
              </a:cubicBezTo>
              <a:cubicBezTo>
                <a:pt x="568190" y="0"/>
                <a:pt x="730239" y="153775"/>
                <a:pt x="732014" y="358687"/>
              </a:cubicBezTo>
              <a:cubicBezTo>
                <a:pt x="730102" y="613389"/>
                <a:pt x="544262" y="666165"/>
                <a:pt x="494793" y="703146"/>
              </a:cubicBezTo>
              <a:lnTo>
                <a:pt x="722899" y="1238496"/>
              </a:lnTo>
              <a:lnTo>
                <a:pt x="5293" y="1239451"/>
              </a:lnTo>
              <a:lnTo>
                <a:pt x="229225" y="692478"/>
              </a:lnTo>
              <a:cubicBezTo>
                <a:pt x="123253" y="623924"/>
                <a:pt x="6885" y="573677"/>
                <a:pt x="190" y="358687"/>
              </a:cubicBezTo>
              <a:close/>
            </a:path>
          </a:pathLst>
        </a:custGeom>
        <a:noFill/>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95541</xdr:colOff>
      <xdr:row>55</xdr:row>
      <xdr:rowOff>44827</xdr:rowOff>
    </xdr:from>
    <xdr:to>
      <xdr:col>25</xdr:col>
      <xdr:colOff>94594</xdr:colOff>
      <xdr:row>58</xdr:row>
      <xdr:rowOff>148443</xdr:rowOff>
    </xdr:to>
    <xdr:sp macro="" textlink="">
      <xdr:nvSpPr>
        <xdr:cNvPr id="78" name="楕円 3"/>
        <xdr:cNvSpPr/>
      </xdr:nvSpPr>
      <xdr:spPr>
        <a:xfrm>
          <a:off x="4164077" y="9420148"/>
          <a:ext cx="352838" cy="634295"/>
        </a:xfrm>
        <a:custGeom>
          <a:avLst/>
          <a:gdLst>
            <a:gd name="connsiteX0" fmla="*/ 0 w 731824"/>
            <a:gd name="connsiteY0" fmla="*/ 358687 h 717373"/>
            <a:gd name="connsiteX1" fmla="*/ 365912 w 731824"/>
            <a:gd name="connsiteY1" fmla="*/ 0 h 717373"/>
            <a:gd name="connsiteX2" fmla="*/ 731824 w 731824"/>
            <a:gd name="connsiteY2" fmla="*/ 358687 h 717373"/>
            <a:gd name="connsiteX3" fmla="*/ 365912 w 731824"/>
            <a:gd name="connsiteY3" fmla="*/ 717374 h 717373"/>
            <a:gd name="connsiteX4" fmla="*/ 0 w 731824"/>
            <a:gd name="connsiteY4" fmla="*/ 358687 h 717373"/>
            <a:gd name="connsiteX0" fmla="*/ 0 w 731824"/>
            <a:gd name="connsiteY0" fmla="*/ 358687 h 760010"/>
            <a:gd name="connsiteX1" fmla="*/ 365912 w 731824"/>
            <a:gd name="connsiteY1" fmla="*/ 0 h 760010"/>
            <a:gd name="connsiteX2" fmla="*/ 731824 w 731824"/>
            <a:gd name="connsiteY2" fmla="*/ 358687 h 760010"/>
            <a:gd name="connsiteX3" fmla="*/ 365912 w 731824"/>
            <a:gd name="connsiteY3" fmla="*/ 717374 h 760010"/>
            <a:gd name="connsiteX4" fmla="*/ 367205 w 731824"/>
            <a:gd name="connsiteY4" fmla="*/ 713390 h 760010"/>
            <a:gd name="connsiteX5" fmla="*/ 0 w 731824"/>
            <a:gd name="connsiteY5" fmla="*/ 358687 h 760010"/>
            <a:gd name="connsiteX0" fmla="*/ 39125 w 770949"/>
            <a:gd name="connsiteY0" fmla="*/ 358687 h 1238010"/>
            <a:gd name="connsiteX1" fmla="*/ 405037 w 770949"/>
            <a:gd name="connsiteY1" fmla="*/ 0 h 1238010"/>
            <a:gd name="connsiteX2" fmla="*/ 770949 w 770949"/>
            <a:gd name="connsiteY2" fmla="*/ 358687 h 1238010"/>
            <a:gd name="connsiteX3" fmla="*/ 405037 w 770949"/>
            <a:gd name="connsiteY3" fmla="*/ 717374 h 1238010"/>
            <a:gd name="connsiteX4" fmla="*/ 51606 w 770949"/>
            <a:gd name="connsiteY4" fmla="*/ 1232338 h 1238010"/>
            <a:gd name="connsiteX5" fmla="*/ 39125 w 770949"/>
            <a:gd name="connsiteY5" fmla="*/ 358687 h 1238010"/>
            <a:gd name="connsiteX0" fmla="*/ 39125 w 825682"/>
            <a:gd name="connsiteY0" fmla="*/ 358687 h 1298964"/>
            <a:gd name="connsiteX1" fmla="*/ 405037 w 825682"/>
            <a:gd name="connsiteY1" fmla="*/ 0 h 1298964"/>
            <a:gd name="connsiteX2" fmla="*/ 770949 w 825682"/>
            <a:gd name="connsiteY2" fmla="*/ 358687 h 1298964"/>
            <a:gd name="connsiteX3" fmla="*/ 772899 w 825682"/>
            <a:gd name="connsiteY3" fmla="*/ 1210046 h 1298964"/>
            <a:gd name="connsiteX4" fmla="*/ 51606 w 825682"/>
            <a:gd name="connsiteY4" fmla="*/ 1232338 h 1298964"/>
            <a:gd name="connsiteX5" fmla="*/ 39125 w 825682"/>
            <a:gd name="connsiteY5" fmla="*/ 358687 h 1298964"/>
            <a:gd name="connsiteX0" fmla="*/ 39125 w 807343"/>
            <a:gd name="connsiteY0" fmla="*/ 358687 h 1321182"/>
            <a:gd name="connsiteX1" fmla="*/ 405037 w 807343"/>
            <a:gd name="connsiteY1" fmla="*/ 0 h 1321182"/>
            <a:gd name="connsiteX2" fmla="*/ 770949 w 807343"/>
            <a:gd name="connsiteY2" fmla="*/ 358687 h 1321182"/>
            <a:gd name="connsiteX3" fmla="*/ 747080 w 807343"/>
            <a:gd name="connsiteY3" fmla="*/ 1245609 h 1321182"/>
            <a:gd name="connsiteX4" fmla="*/ 51606 w 807343"/>
            <a:gd name="connsiteY4" fmla="*/ 1232338 h 1321182"/>
            <a:gd name="connsiteX5" fmla="*/ 39125 w 807343"/>
            <a:gd name="connsiteY5" fmla="*/ 358687 h 1321182"/>
            <a:gd name="connsiteX0" fmla="*/ 39125 w 817588"/>
            <a:gd name="connsiteY0" fmla="*/ 358687 h 1318803"/>
            <a:gd name="connsiteX1" fmla="*/ 405037 w 817588"/>
            <a:gd name="connsiteY1" fmla="*/ 0 h 1318803"/>
            <a:gd name="connsiteX2" fmla="*/ 770949 w 817588"/>
            <a:gd name="connsiteY2" fmla="*/ 358687 h 1318803"/>
            <a:gd name="connsiteX3" fmla="*/ 761834 w 817588"/>
            <a:gd name="connsiteY3" fmla="*/ 1242052 h 1318803"/>
            <a:gd name="connsiteX4" fmla="*/ 51606 w 817588"/>
            <a:gd name="connsiteY4" fmla="*/ 1232338 h 1318803"/>
            <a:gd name="connsiteX5" fmla="*/ 39125 w 817588"/>
            <a:gd name="connsiteY5" fmla="*/ 358687 h 1318803"/>
            <a:gd name="connsiteX0" fmla="*/ 49183 w 829009"/>
            <a:gd name="connsiteY0" fmla="*/ 358687 h 1321768"/>
            <a:gd name="connsiteX1" fmla="*/ 415095 w 829009"/>
            <a:gd name="connsiteY1" fmla="*/ 0 h 1321768"/>
            <a:gd name="connsiteX2" fmla="*/ 781007 w 829009"/>
            <a:gd name="connsiteY2" fmla="*/ 358687 h 1321768"/>
            <a:gd name="connsiteX3" fmla="*/ 771892 w 829009"/>
            <a:gd name="connsiteY3" fmla="*/ 1242052 h 1321768"/>
            <a:gd name="connsiteX4" fmla="*/ 43221 w 829009"/>
            <a:gd name="connsiteY4" fmla="*/ 1239451 h 1321768"/>
            <a:gd name="connsiteX5" fmla="*/ 49183 w 829009"/>
            <a:gd name="connsiteY5" fmla="*/ 358687 h 1321768"/>
            <a:gd name="connsiteX0" fmla="*/ 49183 w 829010"/>
            <a:gd name="connsiteY0" fmla="*/ 358687 h 1242052"/>
            <a:gd name="connsiteX1" fmla="*/ 415095 w 829010"/>
            <a:gd name="connsiteY1" fmla="*/ 0 h 1242052"/>
            <a:gd name="connsiteX2" fmla="*/ 781007 w 829010"/>
            <a:gd name="connsiteY2" fmla="*/ 358687 h 1242052"/>
            <a:gd name="connsiteX3" fmla="*/ 771892 w 829010"/>
            <a:gd name="connsiteY3" fmla="*/ 1242052 h 1242052"/>
            <a:gd name="connsiteX4" fmla="*/ 43221 w 829010"/>
            <a:gd name="connsiteY4" fmla="*/ 1239451 h 1242052"/>
            <a:gd name="connsiteX5" fmla="*/ 49183 w 829010"/>
            <a:gd name="connsiteY5" fmla="*/ 358687 h 1242052"/>
            <a:gd name="connsiteX0" fmla="*/ 49183 w 790971"/>
            <a:gd name="connsiteY0" fmla="*/ 358687 h 1281302"/>
            <a:gd name="connsiteX1" fmla="*/ 415095 w 790971"/>
            <a:gd name="connsiteY1" fmla="*/ 0 h 1281302"/>
            <a:gd name="connsiteX2" fmla="*/ 781007 w 790971"/>
            <a:gd name="connsiteY2" fmla="*/ 358687 h 1281302"/>
            <a:gd name="connsiteX3" fmla="*/ 543786 w 790971"/>
            <a:gd name="connsiteY3" fmla="*/ 703146 h 1281302"/>
            <a:gd name="connsiteX4" fmla="*/ 771892 w 790971"/>
            <a:gd name="connsiteY4" fmla="*/ 1242052 h 1281302"/>
            <a:gd name="connsiteX5" fmla="*/ 43221 w 790971"/>
            <a:gd name="connsiteY5" fmla="*/ 1239451 h 1281302"/>
            <a:gd name="connsiteX6" fmla="*/ 49183 w 790971"/>
            <a:gd name="connsiteY6" fmla="*/ 358687 h 1281302"/>
            <a:gd name="connsiteX0" fmla="*/ 32886 w 774674"/>
            <a:gd name="connsiteY0" fmla="*/ 358687 h 1314013"/>
            <a:gd name="connsiteX1" fmla="*/ 398798 w 774674"/>
            <a:gd name="connsiteY1" fmla="*/ 0 h 1314013"/>
            <a:gd name="connsiteX2" fmla="*/ 764710 w 774674"/>
            <a:gd name="connsiteY2" fmla="*/ 358687 h 1314013"/>
            <a:gd name="connsiteX3" fmla="*/ 527489 w 774674"/>
            <a:gd name="connsiteY3" fmla="*/ 703146 h 1314013"/>
            <a:gd name="connsiteX4" fmla="*/ 755595 w 774674"/>
            <a:gd name="connsiteY4" fmla="*/ 1242052 h 1314013"/>
            <a:gd name="connsiteX5" fmla="*/ 26924 w 774674"/>
            <a:gd name="connsiteY5" fmla="*/ 1239451 h 1314013"/>
            <a:gd name="connsiteX6" fmla="*/ 261920 w 774674"/>
            <a:gd name="connsiteY6" fmla="*/ 699591 h 1314013"/>
            <a:gd name="connsiteX7" fmla="*/ 32886 w 774674"/>
            <a:gd name="connsiteY7" fmla="*/ 358687 h 1314013"/>
            <a:gd name="connsiteX0" fmla="*/ 33568 w 775356"/>
            <a:gd name="connsiteY0" fmla="*/ 358687 h 1314013"/>
            <a:gd name="connsiteX1" fmla="*/ 399480 w 775356"/>
            <a:gd name="connsiteY1" fmla="*/ 0 h 1314013"/>
            <a:gd name="connsiteX2" fmla="*/ 765392 w 775356"/>
            <a:gd name="connsiteY2" fmla="*/ 358687 h 1314013"/>
            <a:gd name="connsiteX3" fmla="*/ 528171 w 775356"/>
            <a:gd name="connsiteY3" fmla="*/ 703146 h 1314013"/>
            <a:gd name="connsiteX4" fmla="*/ 756277 w 775356"/>
            <a:gd name="connsiteY4" fmla="*/ 1242052 h 1314013"/>
            <a:gd name="connsiteX5" fmla="*/ 27606 w 775356"/>
            <a:gd name="connsiteY5" fmla="*/ 1239451 h 1314013"/>
            <a:gd name="connsiteX6" fmla="*/ 251537 w 775356"/>
            <a:gd name="connsiteY6" fmla="*/ 699591 h 1314013"/>
            <a:gd name="connsiteX7" fmla="*/ 33568 w 775356"/>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314013"/>
            <a:gd name="connsiteX1" fmla="*/ 371874 w 747750"/>
            <a:gd name="connsiteY1" fmla="*/ 0 h 1314013"/>
            <a:gd name="connsiteX2" fmla="*/ 737786 w 747750"/>
            <a:gd name="connsiteY2" fmla="*/ 358687 h 1314013"/>
            <a:gd name="connsiteX3" fmla="*/ 500565 w 747750"/>
            <a:gd name="connsiteY3" fmla="*/ 703146 h 1314013"/>
            <a:gd name="connsiteX4" fmla="*/ 728671 w 747750"/>
            <a:gd name="connsiteY4" fmla="*/ 1242052 h 1314013"/>
            <a:gd name="connsiteX5" fmla="*/ 0 w 747750"/>
            <a:gd name="connsiteY5" fmla="*/ 1239451 h 1314013"/>
            <a:gd name="connsiteX6" fmla="*/ 223931 w 747750"/>
            <a:gd name="connsiteY6" fmla="*/ 699591 h 1314013"/>
            <a:gd name="connsiteX7" fmla="*/ 5962 w 747750"/>
            <a:gd name="connsiteY7" fmla="*/ 358687 h 1314013"/>
            <a:gd name="connsiteX0" fmla="*/ 5962 w 747750"/>
            <a:gd name="connsiteY0" fmla="*/ 358687 h 1242052"/>
            <a:gd name="connsiteX1" fmla="*/ 371874 w 747750"/>
            <a:gd name="connsiteY1" fmla="*/ 0 h 1242052"/>
            <a:gd name="connsiteX2" fmla="*/ 737786 w 747750"/>
            <a:gd name="connsiteY2" fmla="*/ 358687 h 1242052"/>
            <a:gd name="connsiteX3" fmla="*/ 500565 w 747750"/>
            <a:gd name="connsiteY3" fmla="*/ 703146 h 1242052"/>
            <a:gd name="connsiteX4" fmla="*/ 728671 w 747750"/>
            <a:gd name="connsiteY4" fmla="*/ 1242052 h 1242052"/>
            <a:gd name="connsiteX5" fmla="*/ 0 w 747750"/>
            <a:gd name="connsiteY5" fmla="*/ 1239451 h 1242052"/>
            <a:gd name="connsiteX6" fmla="*/ 223931 w 747750"/>
            <a:gd name="connsiteY6" fmla="*/ 699591 h 1242052"/>
            <a:gd name="connsiteX7" fmla="*/ 5962 w 747750"/>
            <a:gd name="connsiteY7" fmla="*/ 358687 h 1242052"/>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3931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46062 w 747750"/>
            <a:gd name="connsiteY6" fmla="*/ 699591 h 1239451"/>
            <a:gd name="connsiteX7" fmla="*/ 5962 w 747750"/>
            <a:gd name="connsiteY7" fmla="*/ 358687 h 1239451"/>
            <a:gd name="connsiteX0" fmla="*/ 5962 w 747750"/>
            <a:gd name="connsiteY0" fmla="*/ 358687 h 1239451"/>
            <a:gd name="connsiteX1" fmla="*/ 371874 w 747750"/>
            <a:gd name="connsiteY1" fmla="*/ 0 h 1239451"/>
            <a:gd name="connsiteX2" fmla="*/ 737786 w 747750"/>
            <a:gd name="connsiteY2" fmla="*/ 358687 h 1239451"/>
            <a:gd name="connsiteX3" fmla="*/ 500565 w 747750"/>
            <a:gd name="connsiteY3" fmla="*/ 703146 h 1239451"/>
            <a:gd name="connsiteX4" fmla="*/ 728671 w 747750"/>
            <a:gd name="connsiteY4" fmla="*/ 1238496 h 1239451"/>
            <a:gd name="connsiteX5" fmla="*/ 0 w 747750"/>
            <a:gd name="connsiteY5" fmla="*/ 1239451 h 1239451"/>
            <a:gd name="connsiteX6" fmla="*/ 227619 w 747750"/>
            <a:gd name="connsiteY6" fmla="*/ 710260 h 1239451"/>
            <a:gd name="connsiteX7" fmla="*/ 5962 w 747750"/>
            <a:gd name="connsiteY7" fmla="*/ 358687 h 1239451"/>
            <a:gd name="connsiteX0" fmla="*/ 1650 w 743438"/>
            <a:gd name="connsiteY0" fmla="*/ 358687 h 1278400"/>
            <a:gd name="connsiteX1" fmla="*/ 367562 w 743438"/>
            <a:gd name="connsiteY1" fmla="*/ 0 h 1278400"/>
            <a:gd name="connsiteX2" fmla="*/ 733474 w 743438"/>
            <a:gd name="connsiteY2" fmla="*/ 358687 h 1278400"/>
            <a:gd name="connsiteX3" fmla="*/ 496253 w 743438"/>
            <a:gd name="connsiteY3" fmla="*/ 703146 h 1278400"/>
            <a:gd name="connsiteX4" fmla="*/ 724359 w 743438"/>
            <a:gd name="connsiteY4" fmla="*/ 1238496 h 1278400"/>
            <a:gd name="connsiteX5" fmla="*/ 6753 w 743438"/>
            <a:gd name="connsiteY5" fmla="*/ 1239451 h 1278400"/>
            <a:gd name="connsiteX6" fmla="*/ 223307 w 743438"/>
            <a:gd name="connsiteY6" fmla="*/ 710260 h 1278400"/>
            <a:gd name="connsiteX7" fmla="*/ 1650 w 743438"/>
            <a:gd name="connsiteY7" fmla="*/ 358687 h 1278400"/>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43438"/>
            <a:gd name="connsiteY0" fmla="*/ 358687 h 1239451"/>
            <a:gd name="connsiteX1" fmla="*/ 367562 w 743438"/>
            <a:gd name="connsiteY1" fmla="*/ 0 h 1239451"/>
            <a:gd name="connsiteX2" fmla="*/ 733474 w 743438"/>
            <a:gd name="connsiteY2" fmla="*/ 358687 h 1239451"/>
            <a:gd name="connsiteX3" fmla="*/ 496253 w 743438"/>
            <a:gd name="connsiteY3" fmla="*/ 703146 h 1239451"/>
            <a:gd name="connsiteX4" fmla="*/ 724359 w 743438"/>
            <a:gd name="connsiteY4" fmla="*/ 1238496 h 1239451"/>
            <a:gd name="connsiteX5" fmla="*/ 6753 w 743438"/>
            <a:gd name="connsiteY5" fmla="*/ 1239451 h 1239451"/>
            <a:gd name="connsiteX6" fmla="*/ 223307 w 743438"/>
            <a:gd name="connsiteY6" fmla="*/ 710260 h 1239451"/>
            <a:gd name="connsiteX7" fmla="*/ 1650 w 743438"/>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1650 w 733474"/>
            <a:gd name="connsiteY0" fmla="*/ 358687 h 1239451"/>
            <a:gd name="connsiteX1" fmla="*/ 367562 w 733474"/>
            <a:gd name="connsiteY1" fmla="*/ 0 h 1239451"/>
            <a:gd name="connsiteX2" fmla="*/ 733474 w 733474"/>
            <a:gd name="connsiteY2" fmla="*/ 358687 h 1239451"/>
            <a:gd name="connsiteX3" fmla="*/ 496253 w 733474"/>
            <a:gd name="connsiteY3" fmla="*/ 703146 h 1239451"/>
            <a:gd name="connsiteX4" fmla="*/ 724359 w 733474"/>
            <a:gd name="connsiteY4" fmla="*/ 1238496 h 1239451"/>
            <a:gd name="connsiteX5" fmla="*/ 6753 w 733474"/>
            <a:gd name="connsiteY5" fmla="*/ 1239451 h 1239451"/>
            <a:gd name="connsiteX6" fmla="*/ 223307 w 733474"/>
            <a:gd name="connsiteY6" fmla="*/ 710260 h 1239451"/>
            <a:gd name="connsiteX7" fmla="*/ 1650 w 733474"/>
            <a:gd name="connsiteY7" fmla="*/ 358687 h 1239451"/>
            <a:gd name="connsiteX0" fmla="*/ 272 w 732096"/>
            <a:gd name="connsiteY0" fmla="*/ 358687 h 1239451"/>
            <a:gd name="connsiteX1" fmla="*/ 366184 w 732096"/>
            <a:gd name="connsiteY1" fmla="*/ 0 h 1239451"/>
            <a:gd name="connsiteX2" fmla="*/ 732096 w 732096"/>
            <a:gd name="connsiteY2" fmla="*/ 358687 h 1239451"/>
            <a:gd name="connsiteX3" fmla="*/ 494875 w 732096"/>
            <a:gd name="connsiteY3" fmla="*/ 703146 h 1239451"/>
            <a:gd name="connsiteX4" fmla="*/ 722981 w 732096"/>
            <a:gd name="connsiteY4" fmla="*/ 1238496 h 1239451"/>
            <a:gd name="connsiteX5" fmla="*/ 5375 w 732096"/>
            <a:gd name="connsiteY5" fmla="*/ 1239451 h 1239451"/>
            <a:gd name="connsiteX6" fmla="*/ 221929 w 732096"/>
            <a:gd name="connsiteY6" fmla="*/ 710260 h 1239451"/>
            <a:gd name="connsiteX7" fmla="*/ 272 w 732096"/>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5 w 731839"/>
            <a:gd name="connsiteY0" fmla="*/ 358687 h 1239451"/>
            <a:gd name="connsiteX1" fmla="*/ 365927 w 731839"/>
            <a:gd name="connsiteY1" fmla="*/ 0 h 1239451"/>
            <a:gd name="connsiteX2" fmla="*/ 731839 w 731839"/>
            <a:gd name="connsiteY2" fmla="*/ 358687 h 1239451"/>
            <a:gd name="connsiteX3" fmla="*/ 494618 w 731839"/>
            <a:gd name="connsiteY3" fmla="*/ 703146 h 1239451"/>
            <a:gd name="connsiteX4" fmla="*/ 722724 w 731839"/>
            <a:gd name="connsiteY4" fmla="*/ 1238496 h 1239451"/>
            <a:gd name="connsiteX5" fmla="*/ 5118 w 731839"/>
            <a:gd name="connsiteY5" fmla="*/ 1239451 h 1239451"/>
            <a:gd name="connsiteX6" fmla="*/ 221672 w 731839"/>
            <a:gd name="connsiteY6" fmla="*/ 710260 h 1239451"/>
            <a:gd name="connsiteX7" fmla="*/ 15 w 731839"/>
            <a:gd name="connsiteY7" fmla="*/ 358687 h 1239451"/>
            <a:gd name="connsiteX0" fmla="*/ 1297 w 733121"/>
            <a:gd name="connsiteY0" fmla="*/ 358687 h 1239451"/>
            <a:gd name="connsiteX1" fmla="*/ 367209 w 733121"/>
            <a:gd name="connsiteY1" fmla="*/ 0 h 1239451"/>
            <a:gd name="connsiteX2" fmla="*/ 733121 w 733121"/>
            <a:gd name="connsiteY2" fmla="*/ 358687 h 1239451"/>
            <a:gd name="connsiteX3" fmla="*/ 495900 w 733121"/>
            <a:gd name="connsiteY3" fmla="*/ 703146 h 1239451"/>
            <a:gd name="connsiteX4" fmla="*/ 724006 w 733121"/>
            <a:gd name="connsiteY4" fmla="*/ 1238496 h 1239451"/>
            <a:gd name="connsiteX5" fmla="*/ 6400 w 733121"/>
            <a:gd name="connsiteY5" fmla="*/ 1239451 h 1239451"/>
            <a:gd name="connsiteX6" fmla="*/ 230332 w 733121"/>
            <a:gd name="connsiteY6" fmla="*/ 692478 h 1239451"/>
            <a:gd name="connsiteX7" fmla="*/ 1297 w 733121"/>
            <a:gd name="connsiteY7" fmla="*/ 358687 h 1239451"/>
            <a:gd name="connsiteX0" fmla="*/ 2435 w 734259"/>
            <a:gd name="connsiteY0" fmla="*/ 358687 h 1239451"/>
            <a:gd name="connsiteX1" fmla="*/ 368347 w 734259"/>
            <a:gd name="connsiteY1" fmla="*/ 0 h 1239451"/>
            <a:gd name="connsiteX2" fmla="*/ 734259 w 734259"/>
            <a:gd name="connsiteY2" fmla="*/ 358687 h 1239451"/>
            <a:gd name="connsiteX3" fmla="*/ 497038 w 734259"/>
            <a:gd name="connsiteY3" fmla="*/ 703146 h 1239451"/>
            <a:gd name="connsiteX4" fmla="*/ 725144 w 734259"/>
            <a:gd name="connsiteY4" fmla="*/ 1238496 h 1239451"/>
            <a:gd name="connsiteX5" fmla="*/ 7538 w 734259"/>
            <a:gd name="connsiteY5" fmla="*/ 1239451 h 1239451"/>
            <a:gd name="connsiteX6" fmla="*/ 231470 w 734259"/>
            <a:gd name="connsiteY6" fmla="*/ 692478 h 1239451"/>
            <a:gd name="connsiteX7" fmla="*/ 2435 w 734259"/>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40 w 731864"/>
            <a:gd name="connsiteY0" fmla="*/ 358687 h 1239451"/>
            <a:gd name="connsiteX1" fmla="*/ 365952 w 731864"/>
            <a:gd name="connsiteY1" fmla="*/ 0 h 1239451"/>
            <a:gd name="connsiteX2" fmla="*/ 731864 w 731864"/>
            <a:gd name="connsiteY2" fmla="*/ 358687 h 1239451"/>
            <a:gd name="connsiteX3" fmla="*/ 494643 w 731864"/>
            <a:gd name="connsiteY3" fmla="*/ 703146 h 1239451"/>
            <a:gd name="connsiteX4" fmla="*/ 722749 w 731864"/>
            <a:gd name="connsiteY4" fmla="*/ 1238496 h 1239451"/>
            <a:gd name="connsiteX5" fmla="*/ 5143 w 731864"/>
            <a:gd name="connsiteY5" fmla="*/ 1239451 h 1239451"/>
            <a:gd name="connsiteX6" fmla="*/ 229075 w 731864"/>
            <a:gd name="connsiteY6" fmla="*/ 692478 h 1239451"/>
            <a:gd name="connsiteX7" fmla="*/ 40 w 731864"/>
            <a:gd name="connsiteY7" fmla="*/ 358687 h 1239451"/>
            <a:gd name="connsiteX0" fmla="*/ 112 w 731936"/>
            <a:gd name="connsiteY0" fmla="*/ 358687 h 1239451"/>
            <a:gd name="connsiteX1" fmla="*/ 366024 w 731936"/>
            <a:gd name="connsiteY1" fmla="*/ 0 h 1239451"/>
            <a:gd name="connsiteX2" fmla="*/ 731936 w 731936"/>
            <a:gd name="connsiteY2" fmla="*/ 358687 h 1239451"/>
            <a:gd name="connsiteX3" fmla="*/ 494715 w 731936"/>
            <a:gd name="connsiteY3" fmla="*/ 703146 h 1239451"/>
            <a:gd name="connsiteX4" fmla="*/ 722821 w 731936"/>
            <a:gd name="connsiteY4" fmla="*/ 1238496 h 1239451"/>
            <a:gd name="connsiteX5" fmla="*/ 5215 w 731936"/>
            <a:gd name="connsiteY5" fmla="*/ 1239451 h 1239451"/>
            <a:gd name="connsiteX6" fmla="*/ 229147 w 731936"/>
            <a:gd name="connsiteY6" fmla="*/ 692478 h 1239451"/>
            <a:gd name="connsiteX7" fmla="*/ 112 w 731936"/>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 name="connsiteX0" fmla="*/ 190 w 732014"/>
            <a:gd name="connsiteY0" fmla="*/ 358687 h 1239451"/>
            <a:gd name="connsiteX1" fmla="*/ 366102 w 732014"/>
            <a:gd name="connsiteY1" fmla="*/ 0 h 1239451"/>
            <a:gd name="connsiteX2" fmla="*/ 732014 w 732014"/>
            <a:gd name="connsiteY2" fmla="*/ 358687 h 1239451"/>
            <a:gd name="connsiteX3" fmla="*/ 494793 w 732014"/>
            <a:gd name="connsiteY3" fmla="*/ 703146 h 1239451"/>
            <a:gd name="connsiteX4" fmla="*/ 722899 w 732014"/>
            <a:gd name="connsiteY4" fmla="*/ 1238496 h 1239451"/>
            <a:gd name="connsiteX5" fmla="*/ 5293 w 732014"/>
            <a:gd name="connsiteY5" fmla="*/ 1239451 h 1239451"/>
            <a:gd name="connsiteX6" fmla="*/ 229225 w 732014"/>
            <a:gd name="connsiteY6" fmla="*/ 692478 h 1239451"/>
            <a:gd name="connsiteX7" fmla="*/ 190 w 732014"/>
            <a:gd name="connsiteY7" fmla="*/ 358687 h 12394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32014" h="1239451">
              <a:moveTo>
                <a:pt x="190" y="358687"/>
              </a:moveTo>
              <a:cubicBezTo>
                <a:pt x="-6505" y="143697"/>
                <a:pt x="164014" y="0"/>
                <a:pt x="366102" y="0"/>
              </a:cubicBezTo>
              <a:cubicBezTo>
                <a:pt x="568190" y="0"/>
                <a:pt x="730239" y="153775"/>
                <a:pt x="732014" y="358687"/>
              </a:cubicBezTo>
              <a:cubicBezTo>
                <a:pt x="730102" y="613389"/>
                <a:pt x="544262" y="666165"/>
                <a:pt x="494793" y="703146"/>
              </a:cubicBezTo>
              <a:lnTo>
                <a:pt x="722899" y="1238496"/>
              </a:lnTo>
              <a:lnTo>
                <a:pt x="5293" y="1239451"/>
              </a:lnTo>
              <a:lnTo>
                <a:pt x="229225" y="692478"/>
              </a:lnTo>
              <a:cubicBezTo>
                <a:pt x="123253" y="623924"/>
                <a:pt x="6885" y="573677"/>
                <a:pt x="190" y="358687"/>
              </a:cubicBezTo>
              <a:close/>
            </a:path>
          </a:pathLst>
        </a:custGeom>
        <a:noFill/>
        <a:ln w="95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49104</xdr:colOff>
      <xdr:row>50</xdr:row>
      <xdr:rowOff>86248</xdr:rowOff>
    </xdr:from>
    <xdr:to>
      <xdr:col>12</xdr:col>
      <xdr:colOff>90517</xdr:colOff>
      <xdr:row>56</xdr:row>
      <xdr:rowOff>152510</xdr:rowOff>
    </xdr:to>
    <xdr:sp macro="" textlink="">
      <xdr:nvSpPr>
        <xdr:cNvPr id="79" name="正方形/長方形 78"/>
        <xdr:cNvSpPr/>
      </xdr:nvSpPr>
      <xdr:spPr>
        <a:xfrm>
          <a:off x="1287354" y="8577105"/>
          <a:ext cx="925877" cy="1127619"/>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lstStyle/>
        <a:p>
          <a:pPr algn="ctr"/>
          <a:r>
            <a:rPr kumimoji="1" lang="ja-JP" altLang="en-US" sz="1800"/>
            <a:t>延岡市</a:t>
          </a:r>
          <a:endParaRPr kumimoji="1" lang="en-US" altLang="ja-JP" sz="1800"/>
        </a:p>
      </xdr:txBody>
    </xdr:sp>
    <xdr:clientData/>
  </xdr:twoCellAnchor>
  <xdr:twoCellAnchor>
    <xdr:from>
      <xdr:col>16</xdr:col>
      <xdr:colOff>165060</xdr:colOff>
      <xdr:row>50</xdr:row>
      <xdr:rowOff>152508</xdr:rowOff>
    </xdr:from>
    <xdr:to>
      <xdr:col>27</xdr:col>
      <xdr:colOff>98800</xdr:colOff>
      <xdr:row>59</xdr:row>
      <xdr:rowOff>147991</xdr:rowOff>
    </xdr:to>
    <xdr:sp macro="" textlink="">
      <xdr:nvSpPr>
        <xdr:cNvPr id="80" name="角丸四角形 79"/>
        <xdr:cNvSpPr/>
      </xdr:nvSpPr>
      <xdr:spPr>
        <a:xfrm>
          <a:off x="2995346" y="8643365"/>
          <a:ext cx="1879561" cy="1587519"/>
        </a:xfrm>
        <a:prstGeom prst="round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50609</xdr:colOff>
      <xdr:row>52</xdr:row>
      <xdr:rowOff>23053</xdr:rowOff>
    </xdr:from>
    <xdr:to>
      <xdr:col>18</xdr:col>
      <xdr:colOff>20115</xdr:colOff>
      <xdr:row>54</xdr:row>
      <xdr:rowOff>113356</xdr:rowOff>
    </xdr:to>
    <xdr:sp macro="" textlink="">
      <xdr:nvSpPr>
        <xdr:cNvPr id="81" name="下矢印 80"/>
        <xdr:cNvSpPr/>
      </xdr:nvSpPr>
      <xdr:spPr>
        <a:xfrm rot="5400000">
          <a:off x="2555156" y="8662756"/>
          <a:ext cx="444089" cy="853970"/>
        </a:xfrm>
        <a:prstGeom prst="downArrow">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122465</xdr:colOff>
      <xdr:row>52</xdr:row>
      <xdr:rowOff>108857</xdr:rowOff>
    </xdr:from>
    <xdr:to>
      <xdr:col>19</xdr:col>
      <xdr:colOff>156482</xdr:colOff>
      <xdr:row>54</xdr:row>
      <xdr:rowOff>47624</xdr:rowOff>
    </xdr:to>
    <xdr:sp macro="" textlink="">
      <xdr:nvSpPr>
        <xdr:cNvPr id="82" name="正方形/長方形 81"/>
        <xdr:cNvSpPr/>
      </xdr:nvSpPr>
      <xdr:spPr>
        <a:xfrm>
          <a:off x="2422072" y="8953500"/>
          <a:ext cx="1095374" cy="292553"/>
        </a:xfrm>
        <a:prstGeom prst="rect">
          <a:avLst/>
        </a:prstGeom>
        <a:noFill/>
        <a:ln w="952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実績報告</a:t>
          </a:r>
        </a:p>
      </xdr:txBody>
    </xdr:sp>
    <xdr:clientData/>
  </xdr:twoCellAnchor>
  <xdr:twoCellAnchor>
    <xdr:from>
      <xdr:col>2</xdr:col>
      <xdr:colOff>54428</xdr:colOff>
      <xdr:row>1</xdr:row>
      <xdr:rowOff>54428</xdr:rowOff>
    </xdr:from>
    <xdr:to>
      <xdr:col>10</xdr:col>
      <xdr:colOff>54428</xdr:colOff>
      <xdr:row>3</xdr:row>
      <xdr:rowOff>48366</xdr:rowOff>
    </xdr:to>
    <xdr:sp macro="" textlink="">
      <xdr:nvSpPr>
        <xdr:cNvPr id="64" name="正方形/長方形 63"/>
        <xdr:cNvSpPr/>
      </xdr:nvSpPr>
      <xdr:spPr>
        <a:xfrm>
          <a:off x="408214" y="231321"/>
          <a:ext cx="1415143" cy="347724"/>
        </a:xfrm>
        <a:prstGeom prst="rect">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事業イメージ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24629</xdr:colOff>
      <xdr:row>29</xdr:row>
      <xdr:rowOff>26043</xdr:rowOff>
    </xdr:from>
    <xdr:to>
      <xdr:col>4</xdr:col>
      <xdr:colOff>159110</xdr:colOff>
      <xdr:row>30</xdr:row>
      <xdr:rowOff>145524</xdr:rowOff>
    </xdr:to>
    <xdr:sp macro="" textlink="">
      <xdr:nvSpPr>
        <xdr:cNvPr id="9" name="正方形/長方形 8"/>
        <xdr:cNvSpPr/>
      </xdr:nvSpPr>
      <xdr:spPr>
        <a:xfrm>
          <a:off x="386579" y="6026793"/>
          <a:ext cx="677406" cy="2909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　</a:t>
          </a:r>
        </a:p>
      </xdr:txBody>
    </xdr:sp>
    <xdr:clientData/>
  </xdr:twoCellAnchor>
  <xdr:twoCellAnchor>
    <xdr:from>
      <xdr:col>1</xdr:col>
      <xdr:colOff>26310</xdr:colOff>
      <xdr:row>53</xdr:row>
      <xdr:rowOff>24788</xdr:rowOff>
    </xdr:from>
    <xdr:to>
      <xdr:col>4</xdr:col>
      <xdr:colOff>160791</xdr:colOff>
      <xdr:row>54</xdr:row>
      <xdr:rowOff>144269</xdr:rowOff>
    </xdr:to>
    <xdr:sp macro="" textlink="">
      <xdr:nvSpPr>
        <xdr:cNvPr id="10" name="正方形/長方形 9"/>
        <xdr:cNvSpPr/>
      </xdr:nvSpPr>
      <xdr:spPr>
        <a:xfrm>
          <a:off x="388260" y="7568588"/>
          <a:ext cx="677406" cy="2909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　</a:t>
          </a:r>
        </a:p>
      </xdr:txBody>
    </xdr:sp>
    <xdr:clientData/>
  </xdr:twoCellAnchor>
  <xdr:oneCellAnchor>
    <xdr:from>
      <xdr:col>14</xdr:col>
      <xdr:colOff>134284</xdr:colOff>
      <xdr:row>53</xdr:row>
      <xdr:rowOff>47696</xdr:rowOff>
    </xdr:from>
    <xdr:ext cx="1008000" cy="242374"/>
    <xdr:sp macro="" textlink="">
      <xdr:nvSpPr>
        <xdr:cNvPr id="11" name="ホームベース 10"/>
        <xdr:cNvSpPr/>
      </xdr:nvSpPr>
      <xdr:spPr>
        <a:xfrm>
          <a:off x="2848909" y="7591496"/>
          <a:ext cx="1008000" cy="242374"/>
        </a:xfrm>
        <a:prstGeom prst="homePlat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spAutoFit/>
        </a:bodyPr>
        <a:lstStyle/>
        <a:p>
          <a:pPr algn="ctr"/>
          <a:r>
            <a:rPr kumimoji="1" lang="ja-JP" altLang="en-US" sz="900"/>
            <a:t>検査</a:t>
          </a:r>
        </a:p>
      </xdr:txBody>
    </xdr:sp>
    <xdr:clientData/>
  </xdr:oneCellAnchor>
  <xdr:twoCellAnchor>
    <xdr:from>
      <xdr:col>1</xdr:col>
      <xdr:colOff>24111</xdr:colOff>
      <xdr:row>57</xdr:row>
      <xdr:rowOff>29161</xdr:rowOff>
    </xdr:from>
    <xdr:to>
      <xdr:col>4</xdr:col>
      <xdr:colOff>158592</xdr:colOff>
      <xdr:row>58</xdr:row>
      <xdr:rowOff>148642</xdr:rowOff>
    </xdr:to>
    <xdr:sp macro="" textlink="">
      <xdr:nvSpPr>
        <xdr:cNvPr id="12" name="正方形/長方形 11"/>
        <xdr:cNvSpPr/>
      </xdr:nvSpPr>
      <xdr:spPr>
        <a:xfrm>
          <a:off x="386061" y="9116011"/>
          <a:ext cx="677406" cy="2909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　</a:t>
          </a:r>
        </a:p>
      </xdr:txBody>
    </xdr:sp>
    <xdr:clientData/>
  </xdr:twoCellAnchor>
  <xdr:oneCellAnchor>
    <xdr:from>
      <xdr:col>14</xdr:col>
      <xdr:colOff>132970</xdr:colOff>
      <xdr:row>57</xdr:row>
      <xdr:rowOff>47970</xdr:rowOff>
    </xdr:from>
    <xdr:ext cx="1695830" cy="242374"/>
    <xdr:sp macro="" textlink="">
      <xdr:nvSpPr>
        <xdr:cNvPr id="13" name="ホームベース 12"/>
        <xdr:cNvSpPr/>
      </xdr:nvSpPr>
      <xdr:spPr>
        <a:xfrm flipH="1">
          <a:off x="2666620" y="9820620"/>
          <a:ext cx="1695830" cy="242374"/>
        </a:xfrm>
        <a:prstGeom prst="homePlat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chorCtr="1">
          <a:spAutoFit/>
        </a:bodyPr>
        <a:lstStyle/>
        <a:p>
          <a:pPr algn="ctr"/>
          <a:r>
            <a:rPr kumimoji="1" lang="ja-JP" altLang="en-US" sz="900"/>
            <a:t>精算（必要がある場合）</a:t>
          </a:r>
        </a:p>
      </xdr:txBody>
    </xdr:sp>
    <xdr:clientData/>
  </xdr:oneCellAnchor>
  <xdr:twoCellAnchor>
    <xdr:from>
      <xdr:col>1</xdr:col>
      <xdr:colOff>26494</xdr:colOff>
      <xdr:row>55</xdr:row>
      <xdr:rowOff>26783</xdr:rowOff>
    </xdr:from>
    <xdr:to>
      <xdr:col>4</xdr:col>
      <xdr:colOff>160975</xdr:colOff>
      <xdr:row>56</xdr:row>
      <xdr:rowOff>146264</xdr:rowOff>
    </xdr:to>
    <xdr:sp macro="" textlink="">
      <xdr:nvSpPr>
        <xdr:cNvPr id="14" name="正方形/長方形 13"/>
        <xdr:cNvSpPr/>
      </xdr:nvSpPr>
      <xdr:spPr>
        <a:xfrm>
          <a:off x="388444" y="8770733"/>
          <a:ext cx="677406" cy="2909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　</a:t>
          </a:r>
        </a:p>
      </xdr:txBody>
    </xdr:sp>
    <xdr:clientData/>
  </xdr:twoCellAnchor>
  <xdr:twoCellAnchor>
    <xdr:from>
      <xdr:col>1</xdr:col>
      <xdr:colOff>26011</xdr:colOff>
      <xdr:row>6</xdr:row>
      <xdr:rowOff>27844</xdr:rowOff>
    </xdr:from>
    <xdr:to>
      <xdr:col>4</xdr:col>
      <xdr:colOff>160492</xdr:colOff>
      <xdr:row>7</xdr:row>
      <xdr:rowOff>147325</xdr:rowOff>
    </xdr:to>
    <xdr:sp macro="" textlink="">
      <xdr:nvSpPr>
        <xdr:cNvPr id="17" name="正方形/長方形 16"/>
        <xdr:cNvSpPr/>
      </xdr:nvSpPr>
      <xdr:spPr>
        <a:xfrm>
          <a:off x="387961" y="1570894"/>
          <a:ext cx="677406" cy="2909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endParaRPr kumimoji="1" lang="ja-JP" altLang="en-US" sz="1100"/>
        </a:p>
      </xdr:txBody>
    </xdr:sp>
    <xdr:clientData/>
  </xdr:twoCellAnchor>
  <xdr:twoCellAnchor>
    <xdr:from>
      <xdr:col>0</xdr:col>
      <xdr:colOff>101491</xdr:colOff>
      <xdr:row>22</xdr:row>
      <xdr:rowOff>8868</xdr:rowOff>
    </xdr:from>
    <xdr:to>
      <xdr:col>43</xdr:col>
      <xdr:colOff>179643</xdr:colOff>
      <xdr:row>22</xdr:row>
      <xdr:rowOff>9525</xdr:rowOff>
    </xdr:to>
    <xdr:cxnSp macro="">
      <xdr:nvCxnSpPr>
        <xdr:cNvPr id="21" name="直線コネクタ 20"/>
        <xdr:cNvCxnSpPr/>
      </xdr:nvCxnSpPr>
      <xdr:spPr>
        <a:xfrm>
          <a:off x="101491" y="3952218"/>
          <a:ext cx="7860077" cy="657"/>
        </a:xfrm>
        <a:prstGeom prst="line">
          <a:avLst/>
        </a:prstGeom>
        <a:ln w="19050">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132314</xdr:colOff>
      <xdr:row>55</xdr:row>
      <xdr:rowOff>52322</xdr:rowOff>
    </xdr:from>
    <xdr:ext cx="1008000" cy="241200"/>
    <xdr:sp macro="" textlink="">
      <xdr:nvSpPr>
        <xdr:cNvPr id="22" name="六角形 21"/>
        <xdr:cNvSpPr/>
      </xdr:nvSpPr>
      <xdr:spPr>
        <a:xfrm flipH="1">
          <a:off x="2846939" y="8796272"/>
          <a:ext cx="1008000" cy="241200"/>
        </a:xfrm>
        <a:prstGeom prst="hexagon">
          <a:avLst/>
        </a:prstGeom>
        <a:ln>
          <a:solidFill>
            <a:srgbClr val="7030A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spAutoFit/>
        </a:bodyPr>
        <a:lstStyle/>
        <a:p>
          <a:pPr algn="ctr"/>
          <a:r>
            <a:rPr kumimoji="1" lang="ja-JP" altLang="en-US" sz="900"/>
            <a:t>確　定</a:t>
          </a:r>
        </a:p>
      </xdr:txBody>
    </xdr:sp>
    <xdr:clientData/>
  </xdr:oneCellAnchor>
  <xdr:oneCellAnchor>
    <xdr:from>
      <xdr:col>14</xdr:col>
      <xdr:colOff>132313</xdr:colOff>
      <xdr:row>27</xdr:row>
      <xdr:rowOff>50798</xdr:rowOff>
    </xdr:from>
    <xdr:ext cx="1008000" cy="242374"/>
    <xdr:sp macro="" textlink="">
      <xdr:nvSpPr>
        <xdr:cNvPr id="23" name="ホームベース 22"/>
        <xdr:cNvSpPr/>
      </xdr:nvSpPr>
      <xdr:spPr>
        <a:xfrm>
          <a:off x="2846938" y="9823448"/>
          <a:ext cx="1008000" cy="242374"/>
        </a:xfrm>
        <a:prstGeom prst="homePlate">
          <a:avLst/>
        </a:prstGeom>
        <a:ln>
          <a:solidFill>
            <a:srgbClr val="7030A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spAutoFit/>
        </a:bodyPr>
        <a:lstStyle/>
        <a:p>
          <a:pPr algn="ctr"/>
          <a:r>
            <a:rPr kumimoji="1" lang="ja-JP" altLang="en-US" sz="900"/>
            <a:t>支払</a:t>
          </a:r>
        </a:p>
      </xdr:txBody>
    </xdr:sp>
    <xdr:clientData/>
  </xdr:oneCellAnchor>
  <xdr:twoCellAnchor>
    <xdr:from>
      <xdr:col>1</xdr:col>
      <xdr:colOff>26193</xdr:colOff>
      <xdr:row>27</xdr:row>
      <xdr:rowOff>23816</xdr:rowOff>
    </xdr:from>
    <xdr:to>
      <xdr:col>4</xdr:col>
      <xdr:colOff>160674</xdr:colOff>
      <xdr:row>28</xdr:row>
      <xdr:rowOff>143297</xdr:rowOff>
    </xdr:to>
    <xdr:sp macro="" textlink="">
      <xdr:nvSpPr>
        <xdr:cNvPr id="24" name="正方形/長方形 23"/>
        <xdr:cNvSpPr/>
      </xdr:nvSpPr>
      <xdr:spPr>
        <a:xfrm>
          <a:off x="388143" y="9796466"/>
          <a:ext cx="677406" cy="2909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　</a:t>
          </a:r>
        </a:p>
      </xdr:txBody>
    </xdr:sp>
    <xdr:clientData/>
  </xdr:twoCellAnchor>
  <xdr:oneCellAnchor>
    <xdr:from>
      <xdr:col>14</xdr:col>
      <xdr:colOff>132755</xdr:colOff>
      <xdr:row>6</xdr:row>
      <xdr:rowOff>52049</xdr:rowOff>
    </xdr:from>
    <xdr:ext cx="1008000" cy="242374"/>
    <xdr:sp macro="" textlink="">
      <xdr:nvSpPr>
        <xdr:cNvPr id="30" name="ホームベース 29"/>
        <xdr:cNvSpPr/>
      </xdr:nvSpPr>
      <xdr:spPr>
        <a:xfrm flipH="1">
          <a:off x="2847380" y="1595099"/>
          <a:ext cx="1008000" cy="242374"/>
        </a:xfrm>
        <a:prstGeom prst="homePlat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spAutoFit/>
        </a:bodyPr>
        <a:lstStyle/>
        <a:p>
          <a:pPr algn="ctr"/>
          <a:r>
            <a:rPr kumimoji="1" lang="ja-JP" altLang="ja-JP" sz="900">
              <a:solidFill>
                <a:schemeClr val="dk1"/>
              </a:solidFill>
              <a:effectLst/>
              <a:latin typeface="+mn-lt"/>
              <a:ea typeface="+mn-ea"/>
              <a:cs typeface="+mn-cs"/>
            </a:rPr>
            <a:t>補助金申請</a:t>
          </a:r>
          <a:endParaRPr lang="ja-JP" altLang="ja-JP" sz="900">
            <a:effectLst/>
          </a:endParaRPr>
        </a:p>
      </xdr:txBody>
    </xdr:sp>
    <xdr:clientData/>
  </xdr:oneCellAnchor>
  <xdr:oneCellAnchor>
    <xdr:from>
      <xdr:col>14</xdr:col>
      <xdr:colOff>132970</xdr:colOff>
      <xdr:row>29</xdr:row>
      <xdr:rowOff>52823</xdr:rowOff>
    </xdr:from>
    <xdr:ext cx="1429130" cy="242374"/>
    <xdr:sp macro="" textlink="">
      <xdr:nvSpPr>
        <xdr:cNvPr id="34" name="ホームベース 33"/>
        <xdr:cNvSpPr/>
      </xdr:nvSpPr>
      <xdr:spPr>
        <a:xfrm flipH="1">
          <a:off x="2666620" y="5196323"/>
          <a:ext cx="1429130" cy="242374"/>
        </a:xfrm>
        <a:prstGeom prst="homePlat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chorCtr="1">
          <a:spAutoFit/>
        </a:bodyPr>
        <a:lstStyle/>
        <a:p>
          <a:pPr algn="ctr"/>
          <a:r>
            <a:rPr kumimoji="1" lang="ja-JP" altLang="en-US" sz="900"/>
            <a:t>事業一部完了届</a:t>
          </a:r>
        </a:p>
      </xdr:txBody>
    </xdr:sp>
    <xdr:clientData/>
  </xdr:oneCellAnchor>
  <xdr:twoCellAnchor>
    <xdr:from>
      <xdr:col>6</xdr:col>
      <xdr:colOff>11205</xdr:colOff>
      <xdr:row>1</xdr:row>
      <xdr:rowOff>22412</xdr:rowOff>
    </xdr:from>
    <xdr:to>
      <xdr:col>42</xdr:col>
      <xdr:colOff>152400</xdr:colOff>
      <xdr:row>3</xdr:row>
      <xdr:rowOff>140805</xdr:rowOff>
    </xdr:to>
    <xdr:sp macro="" textlink="">
      <xdr:nvSpPr>
        <xdr:cNvPr id="37" name="角丸四角形 36"/>
        <xdr:cNvSpPr/>
      </xdr:nvSpPr>
      <xdr:spPr>
        <a:xfrm>
          <a:off x="1104509" y="196347"/>
          <a:ext cx="6518804" cy="466262"/>
        </a:xfrm>
        <a:prstGeom prst="roundRect">
          <a:avLst>
            <a:gd name="adj" fmla="val 32946"/>
          </a:avLst>
        </a:prstGeom>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補助事業の流れ</a:t>
          </a:r>
        </a:p>
      </xdr:txBody>
    </xdr:sp>
    <xdr:clientData/>
  </xdr:twoCellAnchor>
  <xdr:twoCellAnchor>
    <xdr:from>
      <xdr:col>31</xdr:col>
      <xdr:colOff>39440</xdr:colOff>
      <xdr:row>8</xdr:row>
      <xdr:rowOff>56005</xdr:rowOff>
    </xdr:from>
    <xdr:to>
      <xdr:col>31</xdr:col>
      <xdr:colOff>123501</xdr:colOff>
      <xdr:row>8</xdr:row>
      <xdr:rowOff>135205</xdr:rowOff>
    </xdr:to>
    <xdr:sp macro="" textlink="">
      <xdr:nvSpPr>
        <xdr:cNvPr id="42" name="右矢印 41">
          <a:hlinkClick xmlns:r="http://schemas.openxmlformats.org/officeDocument/2006/relationships" r:id="rId1"/>
        </xdr:cNvPr>
        <xdr:cNvSpPr>
          <a:spLocks noChangeAspect="1"/>
        </xdr:cNvSpPr>
      </xdr:nvSpPr>
      <xdr:spPr>
        <a:xfrm>
          <a:off x="5741302" y="1422350"/>
          <a:ext cx="84061" cy="79200"/>
        </a:xfrm>
        <a:prstGeom prst="rightArrow">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38165</xdr:colOff>
      <xdr:row>9</xdr:row>
      <xdr:rowOff>43809</xdr:rowOff>
    </xdr:from>
    <xdr:to>
      <xdr:col>31</xdr:col>
      <xdr:colOff>117550</xdr:colOff>
      <xdr:row>9</xdr:row>
      <xdr:rowOff>123009</xdr:rowOff>
    </xdr:to>
    <xdr:sp macro="" textlink="">
      <xdr:nvSpPr>
        <xdr:cNvPr id="43" name="右矢印 42">
          <a:hlinkClick xmlns:r="http://schemas.openxmlformats.org/officeDocument/2006/relationships" r:id="rId2"/>
        </xdr:cNvPr>
        <xdr:cNvSpPr>
          <a:spLocks noChangeAspect="1"/>
        </xdr:cNvSpPr>
      </xdr:nvSpPr>
      <xdr:spPr>
        <a:xfrm>
          <a:off x="5740027" y="1580947"/>
          <a:ext cx="79385" cy="79200"/>
        </a:xfrm>
        <a:prstGeom prst="rightArrow">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40935</xdr:colOff>
      <xdr:row>11</xdr:row>
      <xdr:rowOff>80286</xdr:rowOff>
    </xdr:from>
    <xdr:to>
      <xdr:col>31</xdr:col>
      <xdr:colOff>123091</xdr:colOff>
      <xdr:row>11</xdr:row>
      <xdr:rowOff>159486</xdr:rowOff>
    </xdr:to>
    <xdr:sp macro="" textlink="">
      <xdr:nvSpPr>
        <xdr:cNvPr id="45" name="右矢印 44">
          <a:hlinkClick xmlns:r="http://schemas.openxmlformats.org/officeDocument/2006/relationships" r:id="rId3"/>
        </xdr:cNvPr>
        <xdr:cNvSpPr>
          <a:spLocks noChangeAspect="1"/>
        </xdr:cNvSpPr>
      </xdr:nvSpPr>
      <xdr:spPr>
        <a:xfrm>
          <a:off x="5742797" y="1959010"/>
          <a:ext cx="82156" cy="79200"/>
        </a:xfrm>
        <a:prstGeom prst="rightArrow">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79361</xdr:colOff>
      <xdr:row>31</xdr:row>
      <xdr:rowOff>55848</xdr:rowOff>
    </xdr:from>
    <xdr:to>
      <xdr:col>39</xdr:col>
      <xdr:colOff>159347</xdr:colOff>
      <xdr:row>31</xdr:row>
      <xdr:rowOff>135048</xdr:rowOff>
    </xdr:to>
    <xdr:sp macro="" textlink="">
      <xdr:nvSpPr>
        <xdr:cNvPr id="51" name="右矢印 50">
          <a:hlinkClick xmlns:r="http://schemas.openxmlformats.org/officeDocument/2006/relationships" r:id="rId4"/>
        </xdr:cNvPr>
        <xdr:cNvSpPr>
          <a:spLocks noChangeAspect="1"/>
        </xdr:cNvSpPr>
      </xdr:nvSpPr>
      <xdr:spPr>
        <a:xfrm>
          <a:off x="7146446" y="5385202"/>
          <a:ext cx="79986" cy="79200"/>
        </a:xfrm>
        <a:prstGeom prst="rightArrow">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81266</xdr:colOff>
      <xdr:row>32</xdr:row>
      <xdr:rowOff>51668</xdr:rowOff>
    </xdr:from>
    <xdr:to>
      <xdr:col>39</xdr:col>
      <xdr:colOff>159347</xdr:colOff>
      <xdr:row>32</xdr:row>
      <xdr:rowOff>130868</xdr:rowOff>
    </xdr:to>
    <xdr:sp macro="" textlink="">
      <xdr:nvSpPr>
        <xdr:cNvPr id="52" name="右矢印 51">
          <a:hlinkClick xmlns:r="http://schemas.openxmlformats.org/officeDocument/2006/relationships" r:id="rId5"/>
        </xdr:cNvPr>
        <xdr:cNvSpPr>
          <a:spLocks noChangeAspect="1"/>
        </xdr:cNvSpPr>
      </xdr:nvSpPr>
      <xdr:spPr>
        <a:xfrm>
          <a:off x="7148351" y="5552936"/>
          <a:ext cx="78081" cy="79200"/>
        </a:xfrm>
        <a:prstGeom prst="rightArrow">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112395</xdr:colOff>
      <xdr:row>51</xdr:row>
      <xdr:rowOff>57150</xdr:rowOff>
    </xdr:from>
    <xdr:to>
      <xdr:col>27</xdr:col>
      <xdr:colOff>9268</xdr:colOff>
      <xdr:row>51</xdr:row>
      <xdr:rowOff>136350</xdr:rowOff>
    </xdr:to>
    <xdr:sp macro="" textlink="">
      <xdr:nvSpPr>
        <xdr:cNvPr id="53" name="右矢印 52">
          <a:hlinkClick xmlns:r="http://schemas.openxmlformats.org/officeDocument/2006/relationships" r:id="rId6"/>
        </xdr:cNvPr>
        <xdr:cNvSpPr>
          <a:spLocks noChangeAspect="1"/>
        </xdr:cNvSpPr>
      </xdr:nvSpPr>
      <xdr:spPr>
        <a:xfrm>
          <a:off x="4867275" y="8286750"/>
          <a:ext cx="79753" cy="79200"/>
        </a:xfrm>
        <a:prstGeom prst="rightArrow">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112395</xdr:colOff>
      <xdr:row>52</xdr:row>
      <xdr:rowOff>49530</xdr:rowOff>
    </xdr:from>
    <xdr:to>
      <xdr:col>27</xdr:col>
      <xdr:colOff>9268</xdr:colOff>
      <xdr:row>52</xdr:row>
      <xdr:rowOff>128730</xdr:rowOff>
    </xdr:to>
    <xdr:sp macro="" textlink="">
      <xdr:nvSpPr>
        <xdr:cNvPr id="54" name="右矢印 53">
          <a:hlinkClick xmlns:r="http://schemas.openxmlformats.org/officeDocument/2006/relationships" r:id="rId7"/>
        </xdr:cNvPr>
        <xdr:cNvSpPr>
          <a:spLocks noChangeAspect="1"/>
        </xdr:cNvSpPr>
      </xdr:nvSpPr>
      <xdr:spPr>
        <a:xfrm>
          <a:off x="4867275" y="8450580"/>
          <a:ext cx="79753" cy="79200"/>
        </a:xfrm>
        <a:prstGeom prst="rightArrow">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23</xdr:row>
      <xdr:rowOff>19050</xdr:rowOff>
    </xdr:from>
    <xdr:to>
      <xdr:col>4</xdr:col>
      <xdr:colOff>163056</xdr:colOff>
      <xdr:row>24</xdr:row>
      <xdr:rowOff>138531</xdr:rowOff>
    </xdr:to>
    <xdr:sp macro="" textlink="">
      <xdr:nvSpPr>
        <xdr:cNvPr id="33" name="正方形/長方形 32"/>
        <xdr:cNvSpPr/>
      </xdr:nvSpPr>
      <xdr:spPr>
        <a:xfrm>
          <a:off x="209550" y="4476750"/>
          <a:ext cx="677406" cy="2909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　</a:t>
          </a:r>
        </a:p>
      </xdr:txBody>
    </xdr:sp>
    <xdr:clientData/>
  </xdr:twoCellAnchor>
  <xdr:oneCellAnchor>
    <xdr:from>
      <xdr:col>14</xdr:col>
      <xdr:colOff>108339</xdr:colOff>
      <xdr:row>23</xdr:row>
      <xdr:rowOff>26780</xdr:rowOff>
    </xdr:from>
    <xdr:ext cx="2491986" cy="242374"/>
    <xdr:sp macro="" textlink="">
      <xdr:nvSpPr>
        <xdr:cNvPr id="35" name="ホームベース 34"/>
        <xdr:cNvSpPr/>
      </xdr:nvSpPr>
      <xdr:spPr>
        <a:xfrm flipH="1">
          <a:off x="2641989" y="4141580"/>
          <a:ext cx="2491986" cy="242374"/>
        </a:xfrm>
        <a:prstGeom prst="homePlat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chorCtr="1">
          <a:spAutoFit/>
        </a:bodyPr>
        <a:lstStyle/>
        <a:p>
          <a:pPr algn="ctr"/>
          <a:r>
            <a:rPr kumimoji="1" lang="ja-JP" altLang="en-US" sz="900"/>
            <a:t>概算払請求（交付決定～事業完了なら</a:t>
          </a:r>
          <a:r>
            <a:rPr kumimoji="1" lang="en-US" altLang="ja-JP" sz="900"/>
            <a:t>OK</a:t>
          </a:r>
          <a:r>
            <a:rPr kumimoji="1" lang="ja-JP" altLang="en-US" sz="900"/>
            <a:t>）</a:t>
          </a:r>
          <a:endParaRPr kumimoji="1" lang="en-US" altLang="ja-JP" sz="900"/>
        </a:p>
      </xdr:txBody>
    </xdr:sp>
    <xdr:clientData/>
  </xdr:oneCellAnchor>
  <xdr:twoCellAnchor>
    <xdr:from>
      <xdr:col>1</xdr:col>
      <xdr:colOff>24054</xdr:colOff>
      <xdr:row>21</xdr:row>
      <xdr:rowOff>26620</xdr:rowOff>
    </xdr:from>
    <xdr:to>
      <xdr:col>4</xdr:col>
      <xdr:colOff>158535</xdr:colOff>
      <xdr:row>22</xdr:row>
      <xdr:rowOff>146101</xdr:rowOff>
    </xdr:to>
    <xdr:sp macro="" textlink="">
      <xdr:nvSpPr>
        <xdr:cNvPr id="6" name="正方形/長方形 5"/>
        <xdr:cNvSpPr/>
      </xdr:nvSpPr>
      <xdr:spPr>
        <a:xfrm>
          <a:off x="386004" y="3798520"/>
          <a:ext cx="677406" cy="2909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endParaRPr kumimoji="1" lang="ja-JP" altLang="en-US" sz="1100"/>
        </a:p>
      </xdr:txBody>
    </xdr:sp>
    <xdr:clientData/>
  </xdr:twoCellAnchor>
  <xdr:oneCellAnchor>
    <xdr:from>
      <xdr:col>14</xdr:col>
      <xdr:colOff>132481</xdr:colOff>
      <xdr:row>21</xdr:row>
      <xdr:rowOff>48649</xdr:rowOff>
    </xdr:from>
    <xdr:ext cx="1008000" cy="242374"/>
    <xdr:sp macro="" textlink="">
      <xdr:nvSpPr>
        <xdr:cNvPr id="19" name="ホームベース 18"/>
        <xdr:cNvSpPr/>
      </xdr:nvSpPr>
      <xdr:spPr>
        <a:xfrm>
          <a:off x="2847106" y="3820549"/>
          <a:ext cx="1008000" cy="242374"/>
        </a:xfrm>
        <a:prstGeom prst="homePlat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spAutoFit/>
        </a:bodyPr>
        <a:lstStyle/>
        <a:p>
          <a:pPr algn="ctr"/>
          <a:r>
            <a:rPr kumimoji="1" lang="ja-JP" altLang="en-US" sz="900"/>
            <a:t>交付決定</a:t>
          </a:r>
        </a:p>
      </xdr:txBody>
    </xdr:sp>
    <xdr:clientData/>
  </xdr:oneCellAnchor>
  <xdr:twoCellAnchor>
    <xdr:from>
      <xdr:col>0</xdr:col>
      <xdr:colOff>0</xdr:colOff>
      <xdr:row>49</xdr:row>
      <xdr:rowOff>113643</xdr:rowOff>
    </xdr:from>
    <xdr:to>
      <xdr:col>43</xdr:col>
      <xdr:colOff>78152</xdr:colOff>
      <xdr:row>49</xdr:row>
      <xdr:rowOff>114300</xdr:rowOff>
    </xdr:to>
    <xdr:cxnSp macro="">
      <xdr:nvCxnSpPr>
        <xdr:cNvPr id="38" name="直線コネクタ 37"/>
        <xdr:cNvCxnSpPr/>
      </xdr:nvCxnSpPr>
      <xdr:spPr>
        <a:xfrm>
          <a:off x="0" y="8857593"/>
          <a:ext cx="7860077" cy="657"/>
        </a:xfrm>
        <a:prstGeom prst="line">
          <a:avLst/>
        </a:prstGeom>
        <a:ln w="19050">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26191</xdr:colOff>
      <xdr:row>49</xdr:row>
      <xdr:rowOff>26191</xdr:rowOff>
    </xdr:from>
    <xdr:to>
      <xdr:col>4</xdr:col>
      <xdr:colOff>160672</xdr:colOff>
      <xdr:row>50</xdr:row>
      <xdr:rowOff>145672</xdr:rowOff>
    </xdr:to>
    <xdr:sp macro="" textlink="">
      <xdr:nvSpPr>
        <xdr:cNvPr id="26" name="正方形/長方形 25"/>
        <xdr:cNvSpPr/>
      </xdr:nvSpPr>
      <xdr:spPr>
        <a:xfrm>
          <a:off x="388141" y="7912891"/>
          <a:ext cx="677406" cy="2909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　</a:t>
          </a:r>
        </a:p>
      </xdr:txBody>
    </xdr:sp>
    <xdr:clientData/>
  </xdr:twoCellAnchor>
  <xdr:oneCellAnchor>
    <xdr:from>
      <xdr:col>14</xdr:col>
      <xdr:colOff>133205</xdr:colOff>
      <xdr:row>49</xdr:row>
      <xdr:rowOff>45169</xdr:rowOff>
    </xdr:from>
    <xdr:ext cx="1008000" cy="242374"/>
    <xdr:sp macro="" textlink="">
      <xdr:nvSpPr>
        <xdr:cNvPr id="39" name="ホームベース 38"/>
        <xdr:cNvSpPr/>
      </xdr:nvSpPr>
      <xdr:spPr>
        <a:xfrm flipH="1">
          <a:off x="2847830" y="7931869"/>
          <a:ext cx="1008000" cy="242374"/>
        </a:xfrm>
        <a:prstGeom prst="homePlat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spAutoFit/>
        </a:bodyPr>
        <a:lstStyle/>
        <a:p>
          <a:pPr algn="ctr"/>
          <a:r>
            <a:rPr kumimoji="1" lang="ja-JP" altLang="en-US" sz="900"/>
            <a:t>実績報告</a:t>
          </a:r>
        </a:p>
      </xdr:txBody>
    </xdr:sp>
    <xdr:clientData/>
  </xdr:oneCellAnchor>
  <xdr:twoCellAnchor>
    <xdr:from>
      <xdr:col>31</xdr:col>
      <xdr:colOff>40935</xdr:colOff>
      <xdr:row>12</xdr:row>
      <xdr:rowOff>61236</xdr:rowOff>
    </xdr:from>
    <xdr:to>
      <xdr:col>31</xdr:col>
      <xdr:colOff>123091</xdr:colOff>
      <xdr:row>12</xdr:row>
      <xdr:rowOff>140436</xdr:rowOff>
    </xdr:to>
    <xdr:sp macro="" textlink="">
      <xdr:nvSpPr>
        <xdr:cNvPr id="31" name="右矢印 30">
          <a:hlinkClick xmlns:r="http://schemas.openxmlformats.org/officeDocument/2006/relationships" r:id="rId8"/>
        </xdr:cNvPr>
        <xdr:cNvSpPr>
          <a:spLocks noChangeAspect="1"/>
        </xdr:cNvSpPr>
      </xdr:nvSpPr>
      <xdr:spPr>
        <a:xfrm>
          <a:off x="5742797" y="2110753"/>
          <a:ext cx="82156" cy="79200"/>
        </a:xfrm>
        <a:prstGeom prst="rightArrow">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95250</xdr:colOff>
      <xdr:row>25</xdr:row>
      <xdr:rowOff>47625</xdr:rowOff>
    </xdr:from>
    <xdr:to>
      <xdr:col>28</xdr:col>
      <xdr:colOff>174450</xdr:colOff>
      <xdr:row>25</xdr:row>
      <xdr:rowOff>126825</xdr:rowOff>
    </xdr:to>
    <xdr:sp macro="" textlink="">
      <xdr:nvSpPr>
        <xdr:cNvPr id="32" name="右矢印 31">
          <a:hlinkClick xmlns:r="http://schemas.openxmlformats.org/officeDocument/2006/relationships" r:id="rId9"/>
        </xdr:cNvPr>
        <xdr:cNvSpPr>
          <a:spLocks noChangeAspect="1"/>
        </xdr:cNvSpPr>
      </xdr:nvSpPr>
      <xdr:spPr>
        <a:xfrm>
          <a:off x="5162550" y="4333875"/>
          <a:ext cx="79200" cy="79200"/>
        </a:xfrm>
        <a:prstGeom prst="rightArrow">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81035</xdr:colOff>
      <xdr:row>44</xdr:row>
      <xdr:rowOff>56547</xdr:rowOff>
    </xdr:from>
    <xdr:to>
      <xdr:col>39</xdr:col>
      <xdr:colOff>159116</xdr:colOff>
      <xdr:row>44</xdr:row>
      <xdr:rowOff>135747</xdr:rowOff>
    </xdr:to>
    <xdr:sp macro="" textlink="">
      <xdr:nvSpPr>
        <xdr:cNvPr id="36" name="右矢印 35">
          <a:hlinkClick xmlns:r="http://schemas.openxmlformats.org/officeDocument/2006/relationships" r:id="rId10"/>
        </xdr:cNvPr>
        <xdr:cNvSpPr>
          <a:spLocks noChangeAspect="1"/>
        </xdr:cNvSpPr>
      </xdr:nvSpPr>
      <xdr:spPr>
        <a:xfrm>
          <a:off x="7148120" y="7620791"/>
          <a:ext cx="78081" cy="79200"/>
        </a:xfrm>
        <a:prstGeom prst="rightArrow">
          <a:avLst/>
        </a:prstGeom>
        <a:solidFill>
          <a:srgbClr val="FF000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63063</xdr:colOff>
      <xdr:row>10</xdr:row>
      <xdr:rowOff>47625</xdr:rowOff>
    </xdr:from>
    <xdr:to>
      <xdr:col>40</xdr:col>
      <xdr:colOff>142263</xdr:colOff>
      <xdr:row>10</xdr:row>
      <xdr:rowOff>126825</xdr:rowOff>
    </xdr:to>
    <xdr:sp macro="" textlink="">
      <xdr:nvSpPr>
        <xdr:cNvPr id="40" name="右矢印 39">
          <a:hlinkClick xmlns:r="http://schemas.openxmlformats.org/officeDocument/2006/relationships" r:id="rId11"/>
        </xdr:cNvPr>
        <xdr:cNvSpPr>
          <a:spLocks noChangeAspect="1"/>
        </xdr:cNvSpPr>
      </xdr:nvSpPr>
      <xdr:spPr>
        <a:xfrm>
          <a:off x="7420304" y="1755556"/>
          <a:ext cx="79200" cy="79200"/>
        </a:xfrm>
        <a:prstGeom prst="rightArrow">
          <a:avLst/>
        </a:prstGeom>
        <a:solidFill>
          <a:srgbClr val="00B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61205</xdr:colOff>
      <xdr:row>14</xdr:row>
      <xdr:rowOff>60400</xdr:rowOff>
    </xdr:from>
    <xdr:to>
      <xdr:col>40</xdr:col>
      <xdr:colOff>140405</xdr:colOff>
      <xdr:row>14</xdr:row>
      <xdr:rowOff>139600</xdr:rowOff>
    </xdr:to>
    <xdr:sp macro="" textlink="">
      <xdr:nvSpPr>
        <xdr:cNvPr id="55" name="右矢印 54">
          <a:hlinkClick xmlns:r="http://schemas.openxmlformats.org/officeDocument/2006/relationships" r:id="rId11"/>
        </xdr:cNvPr>
        <xdr:cNvSpPr>
          <a:spLocks noChangeAspect="1"/>
        </xdr:cNvSpPr>
      </xdr:nvSpPr>
      <xdr:spPr>
        <a:xfrm>
          <a:off x="7418446" y="2451503"/>
          <a:ext cx="79200" cy="79200"/>
        </a:xfrm>
        <a:prstGeom prst="rightArrow">
          <a:avLst/>
        </a:prstGeom>
        <a:solidFill>
          <a:srgbClr val="00B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65848</xdr:colOff>
      <xdr:row>16</xdr:row>
      <xdr:rowOff>37169</xdr:rowOff>
    </xdr:from>
    <xdr:to>
      <xdr:col>40</xdr:col>
      <xdr:colOff>145048</xdr:colOff>
      <xdr:row>16</xdr:row>
      <xdr:rowOff>116369</xdr:rowOff>
    </xdr:to>
    <xdr:sp macro="" textlink="">
      <xdr:nvSpPr>
        <xdr:cNvPr id="60" name="右矢印 59">
          <a:hlinkClick xmlns:r="http://schemas.openxmlformats.org/officeDocument/2006/relationships" r:id="rId11"/>
        </xdr:cNvPr>
        <xdr:cNvSpPr>
          <a:spLocks noChangeAspect="1"/>
        </xdr:cNvSpPr>
      </xdr:nvSpPr>
      <xdr:spPr>
        <a:xfrm>
          <a:off x="7423089" y="2769859"/>
          <a:ext cx="79200" cy="79200"/>
        </a:xfrm>
        <a:prstGeom prst="rightArrow">
          <a:avLst/>
        </a:prstGeom>
        <a:solidFill>
          <a:srgbClr val="00B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65851</xdr:colOff>
      <xdr:row>18</xdr:row>
      <xdr:rowOff>65049</xdr:rowOff>
    </xdr:from>
    <xdr:to>
      <xdr:col>40</xdr:col>
      <xdr:colOff>145051</xdr:colOff>
      <xdr:row>18</xdr:row>
      <xdr:rowOff>144249</xdr:rowOff>
    </xdr:to>
    <xdr:sp macro="" textlink="">
      <xdr:nvSpPr>
        <xdr:cNvPr id="61" name="右矢印 60">
          <a:hlinkClick xmlns:r="http://schemas.openxmlformats.org/officeDocument/2006/relationships" r:id="rId11"/>
        </xdr:cNvPr>
        <xdr:cNvSpPr>
          <a:spLocks noChangeAspect="1"/>
        </xdr:cNvSpPr>
      </xdr:nvSpPr>
      <xdr:spPr>
        <a:xfrm>
          <a:off x="7423092" y="3139325"/>
          <a:ext cx="79200" cy="79200"/>
        </a:xfrm>
        <a:prstGeom prst="rightArrow">
          <a:avLst/>
        </a:prstGeom>
        <a:solidFill>
          <a:srgbClr val="00B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78992</xdr:colOff>
      <xdr:row>35</xdr:row>
      <xdr:rowOff>51110</xdr:rowOff>
    </xdr:from>
    <xdr:to>
      <xdr:col>40</xdr:col>
      <xdr:colOff>158192</xdr:colOff>
      <xdr:row>35</xdr:row>
      <xdr:rowOff>130310</xdr:rowOff>
    </xdr:to>
    <xdr:sp macro="" textlink="">
      <xdr:nvSpPr>
        <xdr:cNvPr id="62" name="右矢印 61">
          <a:hlinkClick xmlns:r="http://schemas.openxmlformats.org/officeDocument/2006/relationships" r:id="rId11"/>
        </xdr:cNvPr>
        <xdr:cNvSpPr>
          <a:spLocks noChangeAspect="1"/>
        </xdr:cNvSpPr>
      </xdr:nvSpPr>
      <xdr:spPr>
        <a:xfrm>
          <a:off x="7436233" y="6028869"/>
          <a:ext cx="79200" cy="79200"/>
        </a:xfrm>
        <a:prstGeom prst="rightArrow">
          <a:avLst/>
        </a:prstGeom>
        <a:solidFill>
          <a:srgbClr val="00B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85563</xdr:colOff>
      <xdr:row>40</xdr:row>
      <xdr:rowOff>41816</xdr:rowOff>
    </xdr:from>
    <xdr:to>
      <xdr:col>40</xdr:col>
      <xdr:colOff>164763</xdr:colOff>
      <xdr:row>40</xdr:row>
      <xdr:rowOff>121016</xdr:rowOff>
    </xdr:to>
    <xdr:sp macro="" textlink="">
      <xdr:nvSpPr>
        <xdr:cNvPr id="63" name="右矢印 62">
          <a:hlinkClick xmlns:r="http://schemas.openxmlformats.org/officeDocument/2006/relationships" r:id="rId11"/>
        </xdr:cNvPr>
        <xdr:cNvSpPr>
          <a:spLocks noChangeAspect="1"/>
        </xdr:cNvSpPr>
      </xdr:nvSpPr>
      <xdr:spPr>
        <a:xfrm>
          <a:off x="7442804" y="6873540"/>
          <a:ext cx="79200" cy="79200"/>
        </a:xfrm>
        <a:prstGeom prst="rightArrow">
          <a:avLst/>
        </a:prstGeom>
        <a:solidFill>
          <a:srgbClr val="00B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64730</xdr:colOff>
      <xdr:row>19</xdr:row>
      <xdr:rowOff>111513</xdr:rowOff>
    </xdr:from>
    <xdr:to>
      <xdr:col>40</xdr:col>
      <xdr:colOff>143930</xdr:colOff>
      <xdr:row>20</xdr:row>
      <xdr:rowOff>19920</xdr:rowOff>
    </xdr:to>
    <xdr:sp macro="" textlink="">
      <xdr:nvSpPr>
        <xdr:cNvPr id="64" name="右矢印 63">
          <a:hlinkClick xmlns:r="http://schemas.openxmlformats.org/officeDocument/2006/relationships" r:id="rId12"/>
        </xdr:cNvPr>
        <xdr:cNvSpPr>
          <a:spLocks noChangeAspect="1"/>
        </xdr:cNvSpPr>
      </xdr:nvSpPr>
      <xdr:spPr>
        <a:xfrm>
          <a:off x="7421971" y="3356582"/>
          <a:ext cx="79200" cy="79200"/>
        </a:xfrm>
        <a:prstGeom prst="rightArrow">
          <a:avLst/>
        </a:prstGeom>
        <a:solidFill>
          <a:srgbClr val="00B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92319</xdr:colOff>
      <xdr:row>38</xdr:row>
      <xdr:rowOff>119412</xdr:rowOff>
    </xdr:from>
    <xdr:to>
      <xdr:col>40</xdr:col>
      <xdr:colOff>171519</xdr:colOff>
      <xdr:row>39</xdr:row>
      <xdr:rowOff>27819</xdr:rowOff>
    </xdr:to>
    <xdr:sp macro="" textlink="">
      <xdr:nvSpPr>
        <xdr:cNvPr id="65" name="右矢印 64">
          <a:hlinkClick xmlns:r="http://schemas.openxmlformats.org/officeDocument/2006/relationships" r:id="rId12"/>
        </xdr:cNvPr>
        <xdr:cNvSpPr>
          <a:spLocks noChangeAspect="1"/>
        </xdr:cNvSpPr>
      </xdr:nvSpPr>
      <xdr:spPr>
        <a:xfrm>
          <a:off x="7449560" y="6609550"/>
          <a:ext cx="79200" cy="79200"/>
        </a:xfrm>
        <a:prstGeom prst="rightArrow">
          <a:avLst/>
        </a:prstGeom>
        <a:solidFill>
          <a:srgbClr val="00B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87063</xdr:colOff>
      <xdr:row>42</xdr:row>
      <xdr:rowOff>55039</xdr:rowOff>
    </xdr:from>
    <xdr:to>
      <xdr:col>40</xdr:col>
      <xdr:colOff>166263</xdr:colOff>
      <xdr:row>42</xdr:row>
      <xdr:rowOff>134239</xdr:rowOff>
    </xdr:to>
    <xdr:sp macro="" textlink="">
      <xdr:nvSpPr>
        <xdr:cNvPr id="66" name="右矢印 65">
          <a:hlinkClick xmlns:r="http://schemas.openxmlformats.org/officeDocument/2006/relationships" r:id="rId12"/>
        </xdr:cNvPr>
        <xdr:cNvSpPr>
          <a:spLocks noChangeAspect="1"/>
        </xdr:cNvSpPr>
      </xdr:nvSpPr>
      <xdr:spPr>
        <a:xfrm>
          <a:off x="7444304" y="7228349"/>
          <a:ext cx="79200" cy="79200"/>
        </a:xfrm>
        <a:prstGeom prst="rightArrow">
          <a:avLst/>
        </a:prstGeom>
        <a:solidFill>
          <a:srgbClr val="00B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81807</xdr:colOff>
      <xdr:row>43</xdr:row>
      <xdr:rowOff>49784</xdr:rowOff>
    </xdr:from>
    <xdr:to>
      <xdr:col>40</xdr:col>
      <xdr:colOff>161007</xdr:colOff>
      <xdr:row>43</xdr:row>
      <xdr:rowOff>128984</xdr:rowOff>
    </xdr:to>
    <xdr:sp macro="" textlink="">
      <xdr:nvSpPr>
        <xdr:cNvPr id="67" name="右矢印 66">
          <a:hlinkClick xmlns:r="http://schemas.openxmlformats.org/officeDocument/2006/relationships" r:id="rId12"/>
        </xdr:cNvPr>
        <xdr:cNvSpPr>
          <a:spLocks noChangeAspect="1"/>
        </xdr:cNvSpPr>
      </xdr:nvSpPr>
      <xdr:spPr>
        <a:xfrm>
          <a:off x="7439048" y="7393887"/>
          <a:ext cx="79200" cy="79200"/>
        </a:xfrm>
        <a:prstGeom prst="rightArrow">
          <a:avLst/>
        </a:prstGeom>
        <a:solidFill>
          <a:srgbClr val="00B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69982</xdr:colOff>
      <xdr:row>46</xdr:row>
      <xdr:rowOff>90513</xdr:rowOff>
    </xdr:from>
    <xdr:to>
      <xdr:col>40</xdr:col>
      <xdr:colOff>149182</xdr:colOff>
      <xdr:row>46</xdr:row>
      <xdr:rowOff>169713</xdr:rowOff>
    </xdr:to>
    <xdr:sp macro="" textlink="">
      <xdr:nvSpPr>
        <xdr:cNvPr id="68" name="右矢印 67">
          <a:hlinkClick xmlns:r="http://schemas.openxmlformats.org/officeDocument/2006/relationships" r:id="rId12"/>
        </xdr:cNvPr>
        <xdr:cNvSpPr>
          <a:spLocks noChangeAspect="1"/>
        </xdr:cNvSpPr>
      </xdr:nvSpPr>
      <xdr:spPr>
        <a:xfrm>
          <a:off x="7427223" y="7946996"/>
          <a:ext cx="79200" cy="79200"/>
        </a:xfrm>
        <a:prstGeom prst="rightArrow">
          <a:avLst/>
        </a:prstGeom>
        <a:solidFill>
          <a:srgbClr val="00B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78828</xdr:colOff>
      <xdr:row>33</xdr:row>
      <xdr:rowOff>52552</xdr:rowOff>
    </xdr:from>
    <xdr:to>
      <xdr:col>40</xdr:col>
      <xdr:colOff>158028</xdr:colOff>
      <xdr:row>33</xdr:row>
      <xdr:rowOff>131752</xdr:rowOff>
    </xdr:to>
    <xdr:sp macro="" textlink="">
      <xdr:nvSpPr>
        <xdr:cNvPr id="69" name="右矢印 68">
          <a:hlinkClick xmlns:r="http://schemas.openxmlformats.org/officeDocument/2006/relationships" r:id="rId13"/>
        </xdr:cNvPr>
        <xdr:cNvSpPr>
          <a:spLocks noChangeAspect="1"/>
        </xdr:cNvSpPr>
      </xdr:nvSpPr>
      <xdr:spPr>
        <a:xfrm>
          <a:off x="7436069" y="5688724"/>
          <a:ext cx="79200" cy="79200"/>
        </a:xfrm>
        <a:prstGeom prst="rightArrow">
          <a:avLst/>
        </a:prstGeom>
        <a:solidFill>
          <a:srgbClr val="00B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31856</xdr:colOff>
      <xdr:row>32</xdr:row>
      <xdr:rowOff>49035</xdr:rowOff>
    </xdr:from>
    <xdr:to>
      <xdr:col>16</xdr:col>
      <xdr:colOff>166336</xdr:colOff>
      <xdr:row>33</xdr:row>
      <xdr:rowOff>168516</xdr:rowOff>
    </xdr:to>
    <xdr:sp macro="" textlink="">
      <xdr:nvSpPr>
        <xdr:cNvPr id="46" name="正方形/長方形 45"/>
        <xdr:cNvSpPr/>
      </xdr:nvSpPr>
      <xdr:spPr>
        <a:xfrm>
          <a:off x="2422959" y="5514414"/>
          <a:ext cx="686274" cy="290274"/>
        </a:xfrm>
        <a:prstGeom prst="rect">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別表３　</a:t>
          </a:r>
        </a:p>
      </xdr:txBody>
    </xdr:sp>
    <xdr:clientData/>
  </xdr:twoCellAnchor>
  <xdr:twoCellAnchor>
    <xdr:from>
      <xdr:col>13</xdr:col>
      <xdr:colOff>33170</xdr:colOff>
      <xdr:row>13</xdr:row>
      <xdr:rowOff>10918</xdr:rowOff>
    </xdr:from>
    <xdr:to>
      <xdr:col>16</xdr:col>
      <xdr:colOff>167650</xdr:colOff>
      <xdr:row>14</xdr:row>
      <xdr:rowOff>130399</xdr:rowOff>
    </xdr:to>
    <xdr:sp macro="" textlink="">
      <xdr:nvSpPr>
        <xdr:cNvPr id="47" name="正方形/長方形 46"/>
        <xdr:cNvSpPr/>
      </xdr:nvSpPr>
      <xdr:spPr>
        <a:xfrm>
          <a:off x="2424273" y="2231228"/>
          <a:ext cx="686274" cy="290274"/>
        </a:xfrm>
        <a:prstGeom prst="rect">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別表２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1</xdr:row>
      <xdr:rowOff>57150</xdr:rowOff>
    </xdr:from>
    <xdr:to>
      <xdr:col>0</xdr:col>
      <xdr:colOff>174675</xdr:colOff>
      <xdr:row>1</xdr:row>
      <xdr:rowOff>165150</xdr:rowOff>
    </xdr:to>
    <xdr:sp macro="" textlink="">
      <xdr:nvSpPr>
        <xdr:cNvPr id="2" name="円/楕円 1">
          <a:hlinkClick xmlns:r="http://schemas.openxmlformats.org/officeDocument/2006/relationships" r:id="rId1"/>
        </xdr:cNvPr>
        <xdr:cNvSpPr>
          <a:spLocks noChangeAspect="1"/>
        </xdr:cNvSpPr>
      </xdr:nvSpPr>
      <xdr:spPr>
        <a:xfrm>
          <a:off x="66675" y="276225"/>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1</xdr:row>
      <xdr:rowOff>57150</xdr:rowOff>
    </xdr:from>
    <xdr:to>
      <xdr:col>0</xdr:col>
      <xdr:colOff>136575</xdr:colOff>
      <xdr:row>1</xdr:row>
      <xdr:rowOff>165150</xdr:rowOff>
    </xdr:to>
    <xdr:sp macro="" textlink="">
      <xdr:nvSpPr>
        <xdr:cNvPr id="2" name="円/楕円 3">
          <a:hlinkClick xmlns:r="http://schemas.openxmlformats.org/officeDocument/2006/relationships" r:id="rId1"/>
        </xdr:cNvPr>
        <xdr:cNvSpPr>
          <a:spLocks noChangeAspect="1"/>
        </xdr:cNvSpPr>
      </xdr:nvSpPr>
      <xdr:spPr>
        <a:xfrm>
          <a:off x="28575" y="238125"/>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163286</xdr:colOff>
      <xdr:row>14</xdr:row>
      <xdr:rowOff>340180</xdr:rowOff>
    </xdr:from>
    <xdr:to>
      <xdr:col>3</xdr:col>
      <xdr:colOff>1578429</xdr:colOff>
      <xdr:row>15</xdr:row>
      <xdr:rowOff>340179</xdr:rowOff>
    </xdr:to>
    <xdr:sp macro="" textlink="">
      <xdr:nvSpPr>
        <xdr:cNvPr id="3" name="大かっこ 2"/>
        <xdr:cNvSpPr/>
      </xdr:nvSpPr>
      <xdr:spPr>
        <a:xfrm>
          <a:off x="952500" y="5238751"/>
          <a:ext cx="1415143" cy="4082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1</xdr:row>
      <xdr:rowOff>76200</xdr:rowOff>
    </xdr:from>
    <xdr:to>
      <xdr:col>0</xdr:col>
      <xdr:colOff>146100</xdr:colOff>
      <xdr:row>1</xdr:row>
      <xdr:rowOff>184200</xdr:rowOff>
    </xdr:to>
    <xdr:sp macro="" textlink="">
      <xdr:nvSpPr>
        <xdr:cNvPr id="5" name="円/楕円 4">
          <a:hlinkClick xmlns:r="http://schemas.openxmlformats.org/officeDocument/2006/relationships" r:id="rId1"/>
        </xdr:cNvPr>
        <xdr:cNvSpPr>
          <a:spLocks noChangeAspect="1"/>
        </xdr:cNvSpPr>
      </xdr:nvSpPr>
      <xdr:spPr>
        <a:xfrm>
          <a:off x="38100" y="257175"/>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1</xdr:row>
      <xdr:rowOff>76200</xdr:rowOff>
    </xdr:from>
    <xdr:to>
      <xdr:col>0</xdr:col>
      <xdr:colOff>146100</xdr:colOff>
      <xdr:row>1</xdr:row>
      <xdr:rowOff>184200</xdr:rowOff>
    </xdr:to>
    <xdr:sp macro="" textlink="">
      <xdr:nvSpPr>
        <xdr:cNvPr id="2" name="円/楕円 4">
          <a:hlinkClick xmlns:r="http://schemas.openxmlformats.org/officeDocument/2006/relationships" r:id="rId1"/>
        </xdr:cNvPr>
        <xdr:cNvSpPr>
          <a:spLocks noChangeAspect="1"/>
        </xdr:cNvSpPr>
      </xdr:nvSpPr>
      <xdr:spPr>
        <a:xfrm>
          <a:off x="38100" y="257175"/>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81642</xdr:colOff>
      <xdr:row>1</xdr:row>
      <xdr:rowOff>68032</xdr:rowOff>
    </xdr:from>
    <xdr:to>
      <xdr:col>0</xdr:col>
      <xdr:colOff>189642</xdr:colOff>
      <xdr:row>1</xdr:row>
      <xdr:rowOff>176032</xdr:rowOff>
    </xdr:to>
    <xdr:sp macro="" textlink="">
      <xdr:nvSpPr>
        <xdr:cNvPr id="3" name="円/楕円 2">
          <a:hlinkClick xmlns:r="http://schemas.openxmlformats.org/officeDocument/2006/relationships" r:id="rId1"/>
        </xdr:cNvPr>
        <xdr:cNvSpPr>
          <a:spLocks noChangeAspect="1"/>
        </xdr:cNvSpPr>
      </xdr:nvSpPr>
      <xdr:spPr>
        <a:xfrm>
          <a:off x="81642" y="312961"/>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29615</xdr:colOff>
      <xdr:row>1</xdr:row>
      <xdr:rowOff>63235</xdr:rowOff>
    </xdr:from>
    <xdr:to>
      <xdr:col>0</xdr:col>
      <xdr:colOff>137615</xdr:colOff>
      <xdr:row>1</xdr:row>
      <xdr:rowOff>171235</xdr:rowOff>
    </xdr:to>
    <xdr:sp macro="" textlink="">
      <xdr:nvSpPr>
        <xdr:cNvPr id="2" name="円/楕円 1">
          <a:hlinkClick xmlns:r="http://schemas.openxmlformats.org/officeDocument/2006/relationships" r:id="rId1"/>
        </xdr:cNvPr>
        <xdr:cNvSpPr>
          <a:spLocks noChangeAspect="1"/>
        </xdr:cNvSpPr>
      </xdr:nvSpPr>
      <xdr:spPr>
        <a:xfrm>
          <a:off x="29615" y="242529"/>
          <a:ext cx="108000" cy="108000"/>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9525">
          <a:solidFill>
            <a:schemeClr val="tx1"/>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1"/>
  <sheetViews>
    <sheetView view="pageBreakPreview" zoomScale="130" zoomScaleNormal="100" zoomScaleSheetLayoutView="130" workbookViewId="0">
      <selection activeCell="H3" sqref="H3"/>
    </sheetView>
  </sheetViews>
  <sheetFormatPr defaultRowHeight="13.5"/>
  <cols>
    <col min="1" max="39" width="2.375" customWidth="1"/>
    <col min="40" max="40" width="8.125" customWidth="1"/>
    <col min="41" max="41" width="9.875" customWidth="1"/>
    <col min="42" max="58" width="2.375" customWidth="1"/>
  </cols>
  <sheetData>
    <row r="1" spans="2:47">
      <c r="AO1" s="1"/>
      <c r="AP1" s="1"/>
      <c r="AQ1" s="1"/>
      <c r="AR1" s="1"/>
    </row>
    <row r="2" spans="2:47">
      <c r="B2" s="469"/>
      <c r="C2" s="469"/>
      <c r="D2" s="468" t="s">
        <v>83</v>
      </c>
      <c r="E2" s="468"/>
      <c r="F2" t="s">
        <v>40</v>
      </c>
      <c r="H2" s="474" t="s">
        <v>347</v>
      </c>
      <c r="I2" s="474"/>
      <c r="J2" s="474"/>
      <c r="K2" s="474"/>
      <c r="L2" s="474"/>
      <c r="M2" s="474"/>
      <c r="N2" s="474"/>
      <c r="O2" s="474"/>
      <c r="P2" s="474"/>
      <c r="Q2" s="474"/>
      <c r="R2" s="474"/>
      <c r="S2" s="474"/>
      <c r="AC2" t="s">
        <v>71</v>
      </c>
      <c r="AG2" s="468" t="s">
        <v>72</v>
      </c>
      <c r="AH2" s="468"/>
      <c r="AI2" s="468"/>
      <c r="AJ2" s="468"/>
      <c r="AK2" s="468"/>
      <c r="AL2" s="468"/>
      <c r="AN2" s="2"/>
      <c r="AO2" s="43"/>
      <c r="AP2" s="2"/>
      <c r="AQ2" s="2"/>
      <c r="AR2" s="43"/>
      <c r="AS2" s="43"/>
      <c r="AT2" s="43"/>
      <c r="AU2" s="43"/>
    </row>
    <row r="3" spans="2:47">
      <c r="AN3" s="2"/>
      <c r="AO3" s="43"/>
      <c r="AP3" s="2"/>
      <c r="AQ3" s="2"/>
      <c r="AR3" s="43"/>
      <c r="AS3" s="43"/>
      <c r="AT3" s="43"/>
      <c r="AU3" s="43"/>
    </row>
    <row r="4" spans="2:47">
      <c r="B4" t="s">
        <v>108</v>
      </c>
      <c r="E4" s="2"/>
      <c r="F4" s="2"/>
      <c r="G4" s="2"/>
      <c r="H4" s="2"/>
      <c r="I4" s="468"/>
      <c r="J4" s="468"/>
      <c r="K4" s="468"/>
      <c r="L4" s="468"/>
      <c r="M4" s="468"/>
    </row>
    <row r="5" spans="2:47">
      <c r="B5" t="s">
        <v>7</v>
      </c>
      <c r="I5" s="476"/>
      <c r="J5" s="476"/>
      <c r="K5" s="476"/>
      <c r="L5" s="476"/>
      <c r="M5" s="476"/>
      <c r="N5" s="476"/>
      <c r="O5" s="476"/>
      <c r="P5" s="476"/>
      <c r="Q5" s="476"/>
      <c r="R5" s="476"/>
      <c r="S5" s="476"/>
      <c r="T5" s="476"/>
      <c r="U5" s="476"/>
      <c r="V5" s="476"/>
      <c r="W5" s="476"/>
    </row>
    <row r="6" spans="2:47">
      <c r="B6" t="s">
        <v>1</v>
      </c>
      <c r="I6" s="468"/>
      <c r="J6" s="468"/>
      <c r="K6" s="468"/>
      <c r="L6" s="468"/>
      <c r="M6" s="468"/>
      <c r="O6" s="471" t="s">
        <v>0</v>
      </c>
      <c r="P6" s="471"/>
      <c r="Q6" s="471"/>
      <c r="R6" s="471"/>
      <c r="S6" s="468"/>
      <c r="T6" s="468"/>
      <c r="U6" s="468"/>
      <c r="V6" s="468"/>
      <c r="W6" s="468"/>
      <c r="Y6" s="471" t="s">
        <v>75</v>
      </c>
      <c r="Z6" s="471"/>
      <c r="AA6" s="471"/>
      <c r="AB6" s="471"/>
      <c r="AC6" s="475"/>
      <c r="AD6" s="468"/>
      <c r="AE6" s="468"/>
      <c r="AF6" s="468"/>
      <c r="AG6" s="468"/>
    </row>
    <row r="8" spans="2:47">
      <c r="B8" s="472" t="s">
        <v>165</v>
      </c>
      <c r="C8" s="473"/>
      <c r="D8" s="473"/>
      <c r="E8" s="473"/>
      <c r="F8" s="473"/>
      <c r="G8" s="473"/>
      <c r="H8" s="470" t="s">
        <v>81</v>
      </c>
      <c r="I8" s="470"/>
      <c r="J8" s="37" t="s">
        <v>289</v>
      </c>
      <c r="K8" s="38" t="s">
        <v>41</v>
      </c>
      <c r="L8" s="37" t="s">
        <v>81</v>
      </c>
      <c r="M8" s="38" t="s">
        <v>42</v>
      </c>
      <c r="N8" s="37" t="s">
        <v>290</v>
      </c>
      <c r="O8" s="2" t="s">
        <v>43</v>
      </c>
      <c r="P8" s="220" t="str">
        <f>H8&amp;J8&amp;"年"&amp;L8&amp;"月"&amp;N8&amp;"日"</f>
        <v>　　　　年　　月　　日</v>
      </c>
      <c r="Q8" s="2"/>
      <c r="R8" s="2"/>
    </row>
    <row r="9" spans="2:47" ht="13.5" customHeight="1">
      <c r="B9" s="472" t="s">
        <v>164</v>
      </c>
      <c r="C9" s="473"/>
      <c r="D9" s="473"/>
      <c r="E9" s="473"/>
      <c r="F9" s="473"/>
      <c r="G9" s="473"/>
      <c r="H9" s="470" t="s">
        <v>81</v>
      </c>
      <c r="I9" s="470"/>
      <c r="J9" s="37" t="s">
        <v>289</v>
      </c>
      <c r="K9" s="38" t="s">
        <v>41</v>
      </c>
      <c r="L9" s="37" t="s">
        <v>81</v>
      </c>
      <c r="M9" s="38" t="s">
        <v>42</v>
      </c>
      <c r="N9" s="37" t="s">
        <v>290</v>
      </c>
      <c r="O9" s="2" t="s">
        <v>43</v>
      </c>
      <c r="P9" s="220" t="str">
        <f>H9&amp;J9&amp;"年"&amp;L9&amp;"月"&amp;N9&amp;"日"</f>
        <v>　　　　年　　月　　日</v>
      </c>
      <c r="Q9" s="2"/>
      <c r="R9" s="2"/>
    </row>
    <row r="10" spans="2:47" ht="13.5" customHeight="1">
      <c r="B10" s="472" t="s">
        <v>78</v>
      </c>
      <c r="C10" s="473"/>
      <c r="D10" s="473"/>
      <c r="E10" s="473"/>
      <c r="F10" s="473"/>
      <c r="G10" s="473"/>
      <c r="H10" s="470" t="s">
        <v>81</v>
      </c>
      <c r="I10" s="470"/>
      <c r="J10" s="37" t="s">
        <v>289</v>
      </c>
      <c r="K10" s="38" t="s">
        <v>41</v>
      </c>
      <c r="L10" s="37" t="s">
        <v>81</v>
      </c>
      <c r="M10" s="38" t="s">
        <v>42</v>
      </c>
      <c r="N10" s="37" t="s">
        <v>290</v>
      </c>
      <c r="O10" s="2" t="s">
        <v>43</v>
      </c>
      <c r="P10" s="220" t="str">
        <f t="shared" ref="P10:P11" si="0">H10&amp;J10&amp;"年"&amp;L10&amp;"月"&amp;N10&amp;"日"</f>
        <v>　　　　年　　月　　日</v>
      </c>
      <c r="Q10" s="2"/>
      <c r="R10" s="2"/>
      <c r="AE10" s="219"/>
      <c r="AF10" s="219"/>
      <c r="AG10" s="219"/>
      <c r="AH10" s="219"/>
      <c r="AI10" s="219"/>
    </row>
    <row r="11" spans="2:47" ht="13.5" customHeight="1">
      <c r="B11" s="472" t="s">
        <v>47</v>
      </c>
      <c r="C11" s="473"/>
      <c r="D11" s="473"/>
      <c r="E11" s="473"/>
      <c r="F11" s="473"/>
      <c r="G11" s="473"/>
      <c r="H11" s="470" t="s">
        <v>81</v>
      </c>
      <c r="I11" s="470"/>
      <c r="J11" s="37" t="s">
        <v>289</v>
      </c>
      <c r="K11" s="38" t="s">
        <v>41</v>
      </c>
      <c r="L11" s="37" t="s">
        <v>81</v>
      </c>
      <c r="M11" s="38" t="s">
        <v>42</v>
      </c>
      <c r="N11" s="37" t="s">
        <v>290</v>
      </c>
      <c r="O11" s="2" t="s">
        <v>43</v>
      </c>
      <c r="P11" s="220" t="str">
        <f t="shared" si="0"/>
        <v>　　　　年　　月　　日</v>
      </c>
      <c r="Q11" s="471" t="s">
        <v>291</v>
      </c>
      <c r="R11" s="471"/>
      <c r="S11" s="471"/>
      <c r="T11" s="468" t="s">
        <v>293</v>
      </c>
      <c r="U11" s="468"/>
      <c r="V11" s="468"/>
    </row>
  </sheetData>
  <mergeCells count="21">
    <mergeCell ref="AG2:AL2"/>
    <mergeCell ref="I4:M4"/>
    <mergeCell ref="I6:M6"/>
    <mergeCell ref="O6:R6"/>
    <mergeCell ref="S6:W6"/>
    <mergeCell ref="H2:S2"/>
    <mergeCell ref="Y6:AB6"/>
    <mergeCell ref="AC6:AG6"/>
    <mergeCell ref="I5:W5"/>
    <mergeCell ref="T11:V11"/>
    <mergeCell ref="B2:C2"/>
    <mergeCell ref="D2:E2"/>
    <mergeCell ref="H11:I11"/>
    <mergeCell ref="H10:I10"/>
    <mergeCell ref="H8:I8"/>
    <mergeCell ref="Q11:S11"/>
    <mergeCell ref="H9:I9"/>
    <mergeCell ref="B8:G8"/>
    <mergeCell ref="B9:G9"/>
    <mergeCell ref="B10:G10"/>
    <mergeCell ref="B11:G11"/>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P29"/>
  <sheetViews>
    <sheetView view="pageBreakPreview" topLeftCell="A4" zoomScaleNormal="100" zoomScaleSheetLayoutView="100" workbookViewId="0">
      <selection activeCell="G10" sqref="G10:N10"/>
    </sheetView>
  </sheetViews>
  <sheetFormatPr defaultRowHeight="14.25"/>
  <cols>
    <col min="1" max="2" width="2.375" style="66" customWidth="1"/>
    <col min="3" max="3" width="2.625" style="65" customWidth="1"/>
    <col min="4" max="4" width="21.5" style="65" customWidth="1"/>
    <col min="5" max="6" width="2.625" style="65" customWidth="1"/>
    <col min="7" max="7" width="7.5" style="65" customWidth="1"/>
    <col min="8" max="8" width="9" style="65" customWidth="1"/>
    <col min="9" max="9" width="7.625" style="65" customWidth="1"/>
    <col min="10" max="10" width="4.625" style="65" customWidth="1"/>
    <col min="11" max="11" width="7.625" style="65" customWidth="1"/>
    <col min="12" max="12" width="4.625" style="65" customWidth="1"/>
    <col min="13" max="13" width="7.625" style="65" customWidth="1"/>
    <col min="14" max="14" width="2.5" style="65" customWidth="1"/>
    <col min="15" max="15" width="2.375" style="66" customWidth="1"/>
    <col min="16" max="16384" width="9" style="66"/>
  </cols>
  <sheetData>
    <row r="2" spans="2:16" ht="19.5" customHeight="1">
      <c r="B2" s="65" t="s">
        <v>77</v>
      </c>
      <c r="D2" s="66"/>
    </row>
    <row r="3" spans="2:16">
      <c r="D3" s="66"/>
    </row>
    <row r="4" spans="2:16" s="65" customFormat="1" ht="57" customHeight="1">
      <c r="C4" s="608" t="s">
        <v>55</v>
      </c>
      <c r="D4" s="608"/>
      <c r="E4" s="608"/>
      <c r="F4" s="608"/>
      <c r="G4" s="608"/>
      <c r="H4" s="608"/>
      <c r="I4" s="608"/>
      <c r="J4" s="608"/>
      <c r="K4" s="608"/>
      <c r="L4" s="608"/>
      <c r="M4" s="608"/>
      <c r="N4" s="608"/>
    </row>
    <row r="5" spans="2:16" s="64" customFormat="1" ht="20.100000000000001" customHeight="1">
      <c r="B5" s="88"/>
      <c r="C5" s="89"/>
      <c r="D5" s="89"/>
      <c r="E5" s="89"/>
      <c r="F5" s="89"/>
      <c r="G5" s="89"/>
      <c r="H5" s="89"/>
      <c r="I5" s="89"/>
      <c r="J5" s="89"/>
      <c r="K5" s="89"/>
      <c r="L5" s="89"/>
      <c r="M5" s="89"/>
      <c r="N5" s="89"/>
      <c r="O5" s="88"/>
    </row>
    <row r="6" spans="2:16" s="64" customFormat="1" ht="50.1" customHeight="1">
      <c r="B6" s="88"/>
      <c r="C6" s="90"/>
      <c r="D6" s="91" t="s">
        <v>16</v>
      </c>
      <c r="E6" s="92"/>
      <c r="F6" s="93"/>
      <c r="G6" s="609" t="str">
        <f>○!B2&amp;IF(○!D2=1,"元",○!D2)&amp;"年度 "&amp;○!H2</f>
        <v>　　年度 コミュニティ林業推進事業</v>
      </c>
      <c r="H6" s="609"/>
      <c r="I6" s="609"/>
      <c r="J6" s="609"/>
      <c r="K6" s="609"/>
      <c r="L6" s="609"/>
      <c r="M6" s="609"/>
      <c r="N6" s="94"/>
      <c r="O6" s="88"/>
    </row>
    <row r="7" spans="2:16" s="64" customFormat="1" ht="80.25" customHeight="1">
      <c r="B7" s="88"/>
      <c r="C7" s="90"/>
      <c r="D7" s="91" t="s">
        <v>56</v>
      </c>
      <c r="E7" s="92"/>
      <c r="F7" s="90"/>
      <c r="G7" s="603" t="e">
        <f>IF(○!#REF!="","",○!#REF!&amp;"製 "&amp;○!#REF!&amp;" "&amp;○!#REF!&amp;" "&amp;○!#REF!&amp;"台")&amp;IF(○!#REF!="","","
"&amp;○!#REF!&amp;"製 "&amp;○!#REF!&amp;" "&amp;○!#REF!&amp;" "&amp;○!#REF!&amp;"台")&amp;IF(○!#REF!="","","
"&amp;○!#REF!&amp;"製 "&amp;○!#REF!&amp;" "&amp;○!#REF!&amp;" "&amp;○!#REF!&amp;"台")&amp;"
　　　購入契約"</f>
        <v>#REF!</v>
      </c>
      <c r="H7" s="603"/>
      <c r="I7" s="603"/>
      <c r="J7" s="603"/>
      <c r="K7" s="603"/>
      <c r="L7" s="603"/>
      <c r="M7" s="603"/>
      <c r="N7" s="610"/>
      <c r="O7" s="88"/>
    </row>
    <row r="8" spans="2:16" s="64" customFormat="1" ht="24.95" customHeight="1">
      <c r="B8" s="88"/>
      <c r="C8" s="95"/>
      <c r="D8" s="611" t="s">
        <v>57</v>
      </c>
      <c r="E8" s="96"/>
      <c r="F8" s="97"/>
      <c r="G8" s="613" t="e">
        <f>IF(SUM(○!#REF!)="","",○!#REF!&amp;" 
"&amp;○!#REF!&amp;" "&amp;○!#REF!&amp;" "&amp;○!#REF!)</f>
        <v>#REF!</v>
      </c>
      <c r="H8" s="613"/>
      <c r="I8" s="613"/>
      <c r="J8" s="613"/>
      <c r="K8" s="613"/>
      <c r="L8" s="613"/>
      <c r="M8" s="613"/>
      <c r="N8" s="614"/>
      <c r="O8" s="88"/>
      <c r="P8" s="64" t="s">
        <v>65</v>
      </c>
    </row>
    <row r="9" spans="2:16" s="64" customFormat="1" ht="24.95" customHeight="1">
      <c r="B9" s="88"/>
      <c r="C9" s="98"/>
      <c r="D9" s="612"/>
      <c r="E9" s="99"/>
      <c r="F9" s="89"/>
      <c r="G9" s="615"/>
      <c r="H9" s="615"/>
      <c r="I9" s="615"/>
      <c r="J9" s="615"/>
      <c r="K9" s="615"/>
      <c r="L9" s="615"/>
      <c r="M9" s="615"/>
      <c r="N9" s="616"/>
      <c r="O9" s="88"/>
      <c r="P9" s="64" t="s">
        <v>66</v>
      </c>
    </row>
    <row r="10" spans="2:16" s="64" customFormat="1" ht="50.1" customHeight="1">
      <c r="B10" s="88"/>
      <c r="C10" s="90"/>
      <c r="D10" s="91" t="s">
        <v>79</v>
      </c>
      <c r="E10" s="92"/>
      <c r="F10" s="100"/>
      <c r="G10" s="618" t="e">
        <f>IF(○!#REF!=0,"　　　　　　　　　　　円",DBCS(TEXT(○!#REF!,"#,### 円")))</f>
        <v>#REF!</v>
      </c>
      <c r="H10" s="604"/>
      <c r="I10" s="604"/>
      <c r="J10" s="604"/>
      <c r="K10" s="604"/>
      <c r="L10" s="604"/>
      <c r="M10" s="604"/>
      <c r="N10" s="605"/>
      <c r="O10" s="88"/>
    </row>
    <row r="11" spans="2:16" s="64" customFormat="1" ht="24.95" customHeight="1">
      <c r="B11" s="88"/>
      <c r="C11" s="95"/>
      <c r="D11" s="611" t="s">
        <v>58</v>
      </c>
      <c r="E11" s="96"/>
      <c r="F11" s="97"/>
      <c r="G11" s="101" t="s">
        <v>59</v>
      </c>
      <c r="H11" s="617" t="e">
        <f>" "&amp;○!#REF!</f>
        <v>#REF!</v>
      </c>
      <c r="I11" s="617"/>
      <c r="J11" s="617"/>
      <c r="K11" s="617"/>
      <c r="L11" s="102"/>
      <c r="M11" s="102"/>
      <c r="N11" s="103"/>
      <c r="O11" s="88"/>
    </row>
    <row r="12" spans="2:16" s="64" customFormat="1" ht="24.95" customHeight="1">
      <c r="B12" s="88"/>
      <c r="C12" s="98"/>
      <c r="D12" s="612"/>
      <c r="E12" s="99"/>
      <c r="F12" s="89"/>
      <c r="G12" s="104" t="s">
        <v>60</v>
      </c>
      <c r="H12" s="105" t="e">
        <f>" "&amp;○!#REF!</f>
        <v>#REF!</v>
      </c>
      <c r="I12" s="105"/>
      <c r="J12" s="105"/>
      <c r="K12" s="105"/>
      <c r="L12" s="105"/>
      <c r="M12" s="105"/>
      <c r="N12" s="106"/>
      <c r="O12" s="88"/>
    </row>
    <row r="13" spans="2:16" s="64" customFormat="1" ht="50.1" customHeight="1">
      <c r="B13" s="88"/>
      <c r="C13" s="90"/>
      <c r="D13" s="91" t="s">
        <v>61</v>
      </c>
      <c r="E13" s="92"/>
      <c r="F13" s="97"/>
      <c r="G13" s="107"/>
      <c r="H13" s="108" t="e">
        <f>" "&amp;○!#REF!</f>
        <v>#REF!</v>
      </c>
      <c r="I13" s="108"/>
      <c r="J13" s="108"/>
      <c r="K13" s="108"/>
      <c r="L13" s="108"/>
      <c r="M13" s="108"/>
      <c r="N13" s="94"/>
      <c r="O13" s="88"/>
    </row>
    <row r="14" spans="2:16" s="64" customFormat="1" ht="50.1" customHeight="1">
      <c r="B14" s="88"/>
      <c r="C14" s="90"/>
      <c r="D14" s="91" t="s">
        <v>62</v>
      </c>
      <c r="E14" s="92"/>
      <c r="F14" s="97"/>
      <c r="G14" s="603" t="e">
        <f>○!#REF!&amp;"
 検査者　　"&amp;IF(○!$I$4="","",○!$I$4)&amp;IF(○!$I$6="",""," "&amp;○!AJ10&amp;" ")</f>
        <v>#REF!</v>
      </c>
      <c r="H14" s="603"/>
      <c r="I14" s="603"/>
      <c r="J14" s="603"/>
      <c r="K14" s="603"/>
      <c r="L14" s="603"/>
      <c r="M14" s="603"/>
      <c r="N14" s="94"/>
      <c r="O14" s="88"/>
      <c r="P14" s="64" t="s">
        <v>69</v>
      </c>
    </row>
    <row r="15" spans="2:16" s="64" customFormat="1" ht="69.95" customHeight="1">
      <c r="B15" s="88"/>
      <c r="C15" s="90"/>
      <c r="D15" s="91" t="s">
        <v>63</v>
      </c>
      <c r="E15" s="92"/>
      <c r="F15" s="100"/>
      <c r="G15" s="604" t="e">
        <f>IF(G8="","例）検査の結果、適正に納品されたと認める。","検査の結果、適正に納品されたと認める。")</f>
        <v>#REF!</v>
      </c>
      <c r="H15" s="604"/>
      <c r="I15" s="604"/>
      <c r="J15" s="604"/>
      <c r="K15" s="604"/>
      <c r="L15" s="604"/>
      <c r="M15" s="604"/>
      <c r="N15" s="605"/>
      <c r="O15" s="88"/>
    </row>
    <row r="16" spans="2:16" s="64" customFormat="1">
      <c r="B16" s="88"/>
      <c r="C16" s="88"/>
      <c r="D16" s="88"/>
      <c r="E16" s="88"/>
      <c r="F16" s="88"/>
      <c r="G16" s="88"/>
      <c r="H16" s="88"/>
      <c r="I16" s="88"/>
      <c r="J16" s="88"/>
      <c r="K16" s="88"/>
      <c r="L16" s="88"/>
      <c r="M16" s="88"/>
      <c r="N16" s="88"/>
      <c r="O16" s="88"/>
    </row>
    <row r="17" spans="2:16" s="64" customFormat="1">
      <c r="B17" s="88"/>
      <c r="C17" s="88"/>
      <c r="D17" s="88"/>
      <c r="E17" s="88"/>
      <c r="F17" s="88"/>
      <c r="G17" s="88"/>
      <c r="H17" s="88"/>
      <c r="I17" s="88"/>
      <c r="J17" s="88"/>
      <c r="K17" s="88"/>
      <c r="L17" s="88"/>
      <c r="M17" s="88"/>
      <c r="N17" s="88"/>
      <c r="O17" s="88"/>
    </row>
    <row r="18" spans="2:16" s="64" customFormat="1">
      <c r="B18" s="88"/>
      <c r="C18" s="88"/>
      <c r="D18" s="88"/>
      <c r="E18" s="88"/>
      <c r="F18" s="88"/>
      <c r="G18" s="88"/>
      <c r="H18" s="88"/>
      <c r="I18" s="88"/>
      <c r="J18" s="88"/>
      <c r="K18" s="88"/>
      <c r="L18" s="88"/>
      <c r="M18" s="88"/>
      <c r="N18" s="88"/>
      <c r="O18" s="88"/>
    </row>
    <row r="19" spans="2:16" s="64" customFormat="1" ht="20.100000000000001" customHeight="1">
      <c r="B19" s="88"/>
      <c r="C19" s="88"/>
      <c r="D19" s="606" t="s">
        <v>64</v>
      </c>
      <c r="E19" s="606"/>
      <c r="F19" s="606"/>
      <c r="G19" s="606"/>
      <c r="H19" s="606"/>
      <c r="I19" s="606"/>
      <c r="J19" s="606"/>
      <c r="K19" s="606"/>
      <c r="L19" s="606"/>
      <c r="M19" s="606"/>
      <c r="N19" s="88"/>
      <c r="O19" s="88"/>
    </row>
    <row r="20" spans="2:16" s="64" customFormat="1">
      <c r="B20" s="88"/>
      <c r="C20" s="88"/>
      <c r="D20" s="88"/>
      <c r="E20" s="88"/>
      <c r="F20" s="88"/>
      <c r="G20" s="88"/>
      <c r="H20" s="88"/>
      <c r="I20" s="88"/>
      <c r="J20" s="88"/>
      <c r="K20" s="88"/>
      <c r="L20" s="88"/>
      <c r="M20" s="88"/>
      <c r="N20" s="88"/>
      <c r="O20" s="88"/>
    </row>
    <row r="21" spans="2:16" s="64" customFormat="1">
      <c r="B21" s="88"/>
      <c r="C21" s="88"/>
      <c r="D21" s="88"/>
      <c r="E21" s="88"/>
      <c r="F21" s="88"/>
      <c r="G21" s="88"/>
      <c r="H21" s="88"/>
      <c r="I21" s="88"/>
      <c r="J21" s="88"/>
      <c r="K21" s="88"/>
      <c r="L21" s="88"/>
      <c r="M21" s="88"/>
      <c r="N21" s="88"/>
      <c r="O21" s="88"/>
    </row>
    <row r="22" spans="2:16" s="64" customFormat="1" ht="20.100000000000001" customHeight="1">
      <c r="B22" s="88"/>
      <c r="C22" s="88"/>
      <c r="D22" s="88"/>
      <c r="E22" s="88"/>
      <c r="F22" s="88"/>
      <c r="G22" s="606" t="e">
        <f>" "&amp;○!#REF!</f>
        <v>#REF!</v>
      </c>
      <c r="H22" s="606"/>
      <c r="I22" s="606"/>
      <c r="J22" s="606"/>
      <c r="K22" s="606"/>
      <c r="L22" s="606"/>
      <c r="M22" s="606"/>
      <c r="N22" s="606"/>
      <c r="O22" s="88"/>
      <c r="P22" s="64" t="s">
        <v>67</v>
      </c>
    </row>
    <row r="23" spans="2:16" s="64" customFormat="1">
      <c r="B23" s="88"/>
      <c r="C23" s="88"/>
      <c r="D23" s="88"/>
      <c r="E23" s="88"/>
      <c r="F23" s="88"/>
      <c r="G23" s="88"/>
      <c r="H23" s="88"/>
      <c r="I23" s="88"/>
      <c r="J23" s="88"/>
      <c r="K23" s="88"/>
      <c r="L23" s="88"/>
      <c r="M23" s="88"/>
      <c r="N23" s="88"/>
      <c r="O23" s="88"/>
    </row>
    <row r="24" spans="2:16" s="64" customFormat="1" ht="39.950000000000003" customHeight="1">
      <c r="B24" s="88"/>
      <c r="C24" s="88"/>
      <c r="D24" s="88"/>
      <c r="E24" s="606" t="s">
        <v>68</v>
      </c>
      <c r="F24" s="606"/>
      <c r="G24" s="606"/>
      <c r="H24" s="607" t="str">
        <f>IF(○!$I$4="","",○!$I$4)&amp;IF(○!$I$6="",""," "&amp;○!$I$6&amp;" "&amp;○!$S$6)</f>
        <v/>
      </c>
      <c r="I24" s="607"/>
      <c r="J24" s="607"/>
      <c r="K24" s="607"/>
      <c r="L24" s="607"/>
      <c r="M24" s="607"/>
      <c r="N24" s="607"/>
      <c r="O24" s="88"/>
    </row>
    <row r="25" spans="2:16" s="64" customFormat="1">
      <c r="B25" s="88"/>
      <c r="C25" s="88"/>
      <c r="D25" s="88"/>
      <c r="E25" s="88"/>
      <c r="F25" s="88"/>
      <c r="G25" s="88"/>
      <c r="H25" s="88"/>
      <c r="I25" s="88"/>
      <c r="J25" s="88"/>
      <c r="K25" s="88"/>
      <c r="L25" s="88"/>
      <c r="M25" s="88"/>
      <c r="N25" s="88"/>
      <c r="O25" s="88"/>
    </row>
    <row r="26" spans="2:16" s="64" customFormat="1">
      <c r="B26" s="109"/>
      <c r="C26" s="109"/>
      <c r="D26" s="109"/>
      <c r="E26" s="109"/>
      <c r="F26" s="109"/>
      <c r="G26" s="109"/>
      <c r="H26" s="109"/>
      <c r="I26" s="109"/>
      <c r="J26" s="109"/>
      <c r="K26" s="109"/>
      <c r="L26" s="109"/>
      <c r="M26" s="109"/>
      <c r="N26" s="109"/>
      <c r="O26" s="109"/>
    </row>
    <row r="27" spans="2:16" s="64" customFormat="1">
      <c r="B27" s="109"/>
      <c r="C27" s="109"/>
      <c r="D27" s="109"/>
      <c r="E27" s="109"/>
      <c r="F27" s="109"/>
      <c r="G27" s="109"/>
      <c r="H27" s="109"/>
      <c r="I27" s="109"/>
      <c r="J27" s="109"/>
      <c r="K27" s="109"/>
      <c r="L27" s="109"/>
      <c r="M27" s="109"/>
      <c r="N27" s="109"/>
      <c r="O27" s="109"/>
    </row>
    <row r="28" spans="2:16" s="64" customFormat="1">
      <c r="B28" s="109"/>
      <c r="C28" s="109"/>
      <c r="D28" s="109"/>
      <c r="E28" s="109"/>
      <c r="F28" s="109"/>
      <c r="G28" s="109"/>
      <c r="H28" s="109"/>
      <c r="I28" s="109"/>
      <c r="J28" s="109"/>
      <c r="K28" s="109"/>
      <c r="L28" s="109"/>
      <c r="M28" s="109"/>
      <c r="N28" s="109"/>
      <c r="O28" s="109"/>
    </row>
    <row r="29" spans="2:16" s="65" customFormat="1" ht="13.5">
      <c r="B29" s="110"/>
      <c r="C29" s="110"/>
      <c r="D29" s="110"/>
      <c r="E29" s="110"/>
      <c r="F29" s="110"/>
      <c r="G29" s="110"/>
      <c r="H29" s="110"/>
      <c r="I29" s="110"/>
      <c r="J29" s="110"/>
      <c r="K29" s="110"/>
      <c r="L29" s="110"/>
      <c r="M29" s="110"/>
      <c r="N29" s="110"/>
      <c r="O29" s="110"/>
    </row>
  </sheetData>
  <mergeCells count="14">
    <mergeCell ref="C4:N4"/>
    <mergeCell ref="G6:M6"/>
    <mergeCell ref="G7:N7"/>
    <mergeCell ref="D8:D9"/>
    <mergeCell ref="D11:D12"/>
    <mergeCell ref="G8:N9"/>
    <mergeCell ref="H11:K11"/>
    <mergeCell ref="G10:N10"/>
    <mergeCell ref="G14:M14"/>
    <mergeCell ref="G15:N15"/>
    <mergeCell ref="D19:M19"/>
    <mergeCell ref="G22:N22"/>
    <mergeCell ref="H24:N24"/>
    <mergeCell ref="E24:G24"/>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showZeros="0" tabSelected="1" view="pageBreakPreview" zoomScaleSheetLayoutView="100" workbookViewId="0">
      <selection activeCell="E13" sqref="E13"/>
    </sheetView>
  </sheetViews>
  <sheetFormatPr defaultRowHeight="14.25" customHeight="1"/>
  <cols>
    <col min="1" max="2" width="2.375" style="17" customWidth="1"/>
    <col min="3" max="3" width="5.625" style="17" customWidth="1"/>
    <col min="4" max="4" width="22.75" style="17" customWidth="1"/>
    <col min="5" max="5" width="15" style="17" customWidth="1"/>
    <col min="6" max="6" width="7.5" style="17" customWidth="1"/>
    <col min="7" max="7" width="15" style="17" customWidth="1"/>
    <col min="8" max="8" width="16.5" style="17" customWidth="1"/>
    <col min="9" max="9" width="10" style="17" customWidth="1"/>
    <col min="10" max="10" width="11.125" style="17" customWidth="1"/>
    <col min="11" max="11" width="15.875" style="17" customWidth="1"/>
    <col min="12" max="12" width="17.75" style="17" customWidth="1"/>
    <col min="13" max="13" width="2.375" style="17" customWidth="1"/>
    <col min="14" max="232" width="9" style="17"/>
    <col min="233" max="237" width="5.375" style="17" customWidth="1"/>
    <col min="238" max="238" width="12.875" style="17" customWidth="1"/>
    <col min="239" max="239" width="6.375" style="17" customWidth="1"/>
    <col min="240" max="240" width="4.875" style="17" customWidth="1"/>
    <col min="241" max="241" width="8.5" style="17" customWidth="1"/>
    <col min="242" max="245" width="12.625" style="17" customWidth="1"/>
    <col min="246" max="246" width="6.5" style="17" customWidth="1"/>
    <col min="247" max="247" width="12.625" style="17" customWidth="1"/>
    <col min="248" max="248" width="6.625" style="17" customWidth="1"/>
    <col min="249" max="249" width="5.625" style="17" customWidth="1"/>
    <col min="250" max="250" width="12.625" style="17" customWidth="1"/>
    <col min="251" max="251" width="4.125" style="17" customWidth="1"/>
    <col min="252" max="252" width="1.125" style="17" customWidth="1"/>
    <col min="253" max="253" width="9" style="17"/>
    <col min="254" max="254" width="10.5" style="17" bestFit="1" customWidth="1"/>
    <col min="255" max="488" width="9" style="17"/>
    <col min="489" max="493" width="5.375" style="17" customWidth="1"/>
    <col min="494" max="494" width="12.875" style="17" customWidth="1"/>
    <col min="495" max="495" width="6.375" style="17" customWidth="1"/>
    <col min="496" max="496" width="4.875" style="17" customWidth="1"/>
    <col min="497" max="497" width="8.5" style="17" customWidth="1"/>
    <col min="498" max="501" width="12.625" style="17" customWidth="1"/>
    <col min="502" max="502" width="6.5" style="17" customWidth="1"/>
    <col min="503" max="503" width="12.625" style="17" customWidth="1"/>
    <col min="504" max="504" width="6.625" style="17" customWidth="1"/>
    <col min="505" max="505" width="5.625" style="17" customWidth="1"/>
    <col min="506" max="506" width="12.625" style="17" customWidth="1"/>
    <col min="507" max="507" width="4.125" style="17" customWidth="1"/>
    <col min="508" max="508" width="1.125" style="17" customWidth="1"/>
    <col min="509" max="509" width="9" style="17"/>
    <col min="510" max="510" width="10.5" style="17" bestFit="1" customWidth="1"/>
    <col min="511" max="744" width="9" style="17"/>
    <col min="745" max="749" width="5.375" style="17" customWidth="1"/>
    <col min="750" max="750" width="12.875" style="17" customWidth="1"/>
    <col min="751" max="751" width="6.375" style="17" customWidth="1"/>
    <col min="752" max="752" width="4.875" style="17" customWidth="1"/>
    <col min="753" max="753" width="8.5" style="17" customWidth="1"/>
    <col min="754" max="757" width="12.625" style="17" customWidth="1"/>
    <col min="758" max="758" width="6.5" style="17" customWidth="1"/>
    <col min="759" max="759" width="12.625" style="17" customWidth="1"/>
    <col min="760" max="760" width="6.625" style="17" customWidth="1"/>
    <col min="761" max="761" width="5.625" style="17" customWidth="1"/>
    <col min="762" max="762" width="12.625" style="17" customWidth="1"/>
    <col min="763" max="763" width="4.125" style="17" customWidth="1"/>
    <col min="764" max="764" width="1.125" style="17" customWidth="1"/>
    <col min="765" max="765" width="9" style="17"/>
    <col min="766" max="766" width="10.5" style="17" bestFit="1" customWidth="1"/>
    <col min="767" max="1000" width="9" style="17"/>
    <col min="1001" max="1005" width="5.375" style="17" customWidth="1"/>
    <col min="1006" max="1006" width="12.875" style="17" customWidth="1"/>
    <col min="1007" max="1007" width="6.375" style="17" customWidth="1"/>
    <col min="1008" max="1008" width="4.875" style="17" customWidth="1"/>
    <col min="1009" max="1009" width="8.5" style="17" customWidth="1"/>
    <col min="1010" max="1013" width="12.625" style="17" customWidth="1"/>
    <col min="1014" max="1014" width="6.5" style="17" customWidth="1"/>
    <col min="1015" max="1015" width="12.625" style="17" customWidth="1"/>
    <col min="1016" max="1016" width="6.625" style="17" customWidth="1"/>
    <col min="1017" max="1017" width="5.625" style="17" customWidth="1"/>
    <col min="1018" max="1018" width="12.625" style="17" customWidth="1"/>
    <col min="1019" max="1019" width="4.125" style="17" customWidth="1"/>
    <col min="1020" max="1020" width="1.125" style="17" customWidth="1"/>
    <col min="1021" max="1021" width="9" style="17"/>
    <col min="1022" max="1022" width="10.5" style="17" bestFit="1" customWidth="1"/>
    <col min="1023" max="1256" width="9" style="17"/>
    <col min="1257" max="1261" width="5.375" style="17" customWidth="1"/>
    <col min="1262" max="1262" width="12.875" style="17" customWidth="1"/>
    <col min="1263" max="1263" width="6.375" style="17" customWidth="1"/>
    <col min="1264" max="1264" width="4.875" style="17" customWidth="1"/>
    <col min="1265" max="1265" width="8.5" style="17" customWidth="1"/>
    <col min="1266" max="1269" width="12.625" style="17" customWidth="1"/>
    <col min="1270" max="1270" width="6.5" style="17" customWidth="1"/>
    <col min="1271" max="1271" width="12.625" style="17" customWidth="1"/>
    <col min="1272" max="1272" width="6.625" style="17" customWidth="1"/>
    <col min="1273" max="1273" width="5.625" style="17" customWidth="1"/>
    <col min="1274" max="1274" width="12.625" style="17" customWidth="1"/>
    <col min="1275" max="1275" width="4.125" style="17" customWidth="1"/>
    <col min="1276" max="1276" width="1.125" style="17" customWidth="1"/>
    <col min="1277" max="1277" width="9" style="17"/>
    <col min="1278" max="1278" width="10.5" style="17" bestFit="1" customWidth="1"/>
    <col min="1279" max="1512" width="9" style="17"/>
    <col min="1513" max="1517" width="5.375" style="17" customWidth="1"/>
    <col min="1518" max="1518" width="12.875" style="17" customWidth="1"/>
    <col min="1519" max="1519" width="6.375" style="17" customWidth="1"/>
    <col min="1520" max="1520" width="4.875" style="17" customWidth="1"/>
    <col min="1521" max="1521" width="8.5" style="17" customWidth="1"/>
    <col min="1522" max="1525" width="12.625" style="17" customWidth="1"/>
    <col min="1526" max="1526" width="6.5" style="17" customWidth="1"/>
    <col min="1527" max="1527" width="12.625" style="17" customWidth="1"/>
    <col min="1528" max="1528" width="6.625" style="17" customWidth="1"/>
    <col min="1529" max="1529" width="5.625" style="17" customWidth="1"/>
    <col min="1530" max="1530" width="12.625" style="17" customWidth="1"/>
    <col min="1531" max="1531" width="4.125" style="17" customWidth="1"/>
    <col min="1532" max="1532" width="1.125" style="17" customWidth="1"/>
    <col min="1533" max="1533" width="9" style="17"/>
    <col min="1534" max="1534" width="10.5" style="17" bestFit="1" customWidth="1"/>
    <col min="1535" max="1768" width="9" style="17"/>
    <col min="1769" max="1773" width="5.375" style="17" customWidth="1"/>
    <col min="1774" max="1774" width="12.875" style="17" customWidth="1"/>
    <col min="1775" max="1775" width="6.375" style="17" customWidth="1"/>
    <col min="1776" max="1776" width="4.875" style="17" customWidth="1"/>
    <col min="1777" max="1777" width="8.5" style="17" customWidth="1"/>
    <col min="1778" max="1781" width="12.625" style="17" customWidth="1"/>
    <col min="1782" max="1782" width="6.5" style="17" customWidth="1"/>
    <col min="1783" max="1783" width="12.625" style="17" customWidth="1"/>
    <col min="1784" max="1784" width="6.625" style="17" customWidth="1"/>
    <col min="1785" max="1785" width="5.625" style="17" customWidth="1"/>
    <col min="1786" max="1786" width="12.625" style="17" customWidth="1"/>
    <col min="1787" max="1787" width="4.125" style="17" customWidth="1"/>
    <col min="1788" max="1788" width="1.125" style="17" customWidth="1"/>
    <col min="1789" max="1789" width="9" style="17"/>
    <col min="1790" max="1790" width="10.5" style="17" bestFit="1" customWidth="1"/>
    <col min="1791" max="2024" width="9" style="17"/>
    <col min="2025" max="2029" width="5.375" style="17" customWidth="1"/>
    <col min="2030" max="2030" width="12.875" style="17" customWidth="1"/>
    <col min="2031" max="2031" width="6.375" style="17" customWidth="1"/>
    <col min="2032" max="2032" width="4.875" style="17" customWidth="1"/>
    <col min="2033" max="2033" width="8.5" style="17" customWidth="1"/>
    <col min="2034" max="2037" width="12.625" style="17" customWidth="1"/>
    <col min="2038" max="2038" width="6.5" style="17" customWidth="1"/>
    <col min="2039" max="2039" width="12.625" style="17" customWidth="1"/>
    <col min="2040" max="2040" width="6.625" style="17" customWidth="1"/>
    <col min="2041" max="2041" width="5.625" style="17" customWidth="1"/>
    <col min="2042" max="2042" width="12.625" style="17" customWidth="1"/>
    <col min="2043" max="2043" width="4.125" style="17" customWidth="1"/>
    <col min="2044" max="2044" width="1.125" style="17" customWidth="1"/>
    <col min="2045" max="2045" width="9" style="17"/>
    <col min="2046" max="2046" width="10.5" style="17" bestFit="1" customWidth="1"/>
    <col min="2047" max="2280" width="9" style="17"/>
    <col min="2281" max="2285" width="5.375" style="17" customWidth="1"/>
    <col min="2286" max="2286" width="12.875" style="17" customWidth="1"/>
    <col min="2287" max="2287" width="6.375" style="17" customWidth="1"/>
    <col min="2288" max="2288" width="4.875" style="17" customWidth="1"/>
    <col min="2289" max="2289" width="8.5" style="17" customWidth="1"/>
    <col min="2290" max="2293" width="12.625" style="17" customWidth="1"/>
    <col min="2294" max="2294" width="6.5" style="17" customWidth="1"/>
    <col min="2295" max="2295" width="12.625" style="17" customWidth="1"/>
    <col min="2296" max="2296" width="6.625" style="17" customWidth="1"/>
    <col min="2297" max="2297" width="5.625" style="17" customWidth="1"/>
    <col min="2298" max="2298" width="12.625" style="17" customWidth="1"/>
    <col min="2299" max="2299" width="4.125" style="17" customWidth="1"/>
    <col min="2300" max="2300" width="1.125" style="17" customWidth="1"/>
    <col min="2301" max="2301" width="9" style="17"/>
    <col min="2302" max="2302" width="10.5" style="17" bestFit="1" customWidth="1"/>
    <col min="2303" max="2536" width="9" style="17"/>
    <col min="2537" max="2541" width="5.375" style="17" customWidth="1"/>
    <col min="2542" max="2542" width="12.875" style="17" customWidth="1"/>
    <col min="2543" max="2543" width="6.375" style="17" customWidth="1"/>
    <col min="2544" max="2544" width="4.875" style="17" customWidth="1"/>
    <col min="2545" max="2545" width="8.5" style="17" customWidth="1"/>
    <col min="2546" max="2549" width="12.625" style="17" customWidth="1"/>
    <col min="2550" max="2550" width="6.5" style="17" customWidth="1"/>
    <col min="2551" max="2551" width="12.625" style="17" customWidth="1"/>
    <col min="2552" max="2552" width="6.625" style="17" customWidth="1"/>
    <col min="2553" max="2553" width="5.625" style="17" customWidth="1"/>
    <col min="2554" max="2554" width="12.625" style="17" customWidth="1"/>
    <col min="2555" max="2555" width="4.125" style="17" customWidth="1"/>
    <col min="2556" max="2556" width="1.125" style="17" customWidth="1"/>
    <col min="2557" max="2557" width="9" style="17"/>
    <col min="2558" max="2558" width="10.5" style="17" bestFit="1" customWidth="1"/>
    <col min="2559" max="2792" width="9" style="17"/>
    <col min="2793" max="2797" width="5.375" style="17" customWidth="1"/>
    <col min="2798" max="2798" width="12.875" style="17" customWidth="1"/>
    <col min="2799" max="2799" width="6.375" style="17" customWidth="1"/>
    <col min="2800" max="2800" width="4.875" style="17" customWidth="1"/>
    <col min="2801" max="2801" width="8.5" style="17" customWidth="1"/>
    <col min="2802" max="2805" width="12.625" style="17" customWidth="1"/>
    <col min="2806" max="2806" width="6.5" style="17" customWidth="1"/>
    <col min="2807" max="2807" width="12.625" style="17" customWidth="1"/>
    <col min="2808" max="2808" width="6.625" style="17" customWidth="1"/>
    <col min="2809" max="2809" width="5.625" style="17" customWidth="1"/>
    <col min="2810" max="2810" width="12.625" style="17" customWidth="1"/>
    <col min="2811" max="2811" width="4.125" style="17" customWidth="1"/>
    <col min="2812" max="2812" width="1.125" style="17" customWidth="1"/>
    <col min="2813" max="2813" width="9" style="17"/>
    <col min="2814" max="2814" width="10.5" style="17" bestFit="1" customWidth="1"/>
    <col min="2815" max="3048" width="9" style="17"/>
    <col min="3049" max="3053" width="5.375" style="17" customWidth="1"/>
    <col min="3054" max="3054" width="12.875" style="17" customWidth="1"/>
    <col min="3055" max="3055" width="6.375" style="17" customWidth="1"/>
    <col min="3056" max="3056" width="4.875" style="17" customWidth="1"/>
    <col min="3057" max="3057" width="8.5" style="17" customWidth="1"/>
    <col min="3058" max="3061" width="12.625" style="17" customWidth="1"/>
    <col min="3062" max="3062" width="6.5" style="17" customWidth="1"/>
    <col min="3063" max="3063" width="12.625" style="17" customWidth="1"/>
    <col min="3064" max="3064" width="6.625" style="17" customWidth="1"/>
    <col min="3065" max="3065" width="5.625" style="17" customWidth="1"/>
    <col min="3066" max="3066" width="12.625" style="17" customWidth="1"/>
    <col min="3067" max="3067" width="4.125" style="17" customWidth="1"/>
    <col min="3068" max="3068" width="1.125" style="17" customWidth="1"/>
    <col min="3069" max="3069" width="9" style="17"/>
    <col min="3070" max="3070" width="10.5" style="17" bestFit="1" customWidth="1"/>
    <col min="3071" max="3304" width="9" style="17"/>
    <col min="3305" max="3309" width="5.375" style="17" customWidth="1"/>
    <col min="3310" max="3310" width="12.875" style="17" customWidth="1"/>
    <col min="3311" max="3311" width="6.375" style="17" customWidth="1"/>
    <col min="3312" max="3312" width="4.875" style="17" customWidth="1"/>
    <col min="3313" max="3313" width="8.5" style="17" customWidth="1"/>
    <col min="3314" max="3317" width="12.625" style="17" customWidth="1"/>
    <col min="3318" max="3318" width="6.5" style="17" customWidth="1"/>
    <col min="3319" max="3319" width="12.625" style="17" customWidth="1"/>
    <col min="3320" max="3320" width="6.625" style="17" customWidth="1"/>
    <col min="3321" max="3321" width="5.625" style="17" customWidth="1"/>
    <col min="3322" max="3322" width="12.625" style="17" customWidth="1"/>
    <col min="3323" max="3323" width="4.125" style="17" customWidth="1"/>
    <col min="3324" max="3324" width="1.125" style="17" customWidth="1"/>
    <col min="3325" max="3325" width="9" style="17"/>
    <col min="3326" max="3326" width="10.5" style="17" bestFit="1" customWidth="1"/>
    <col min="3327" max="3560" width="9" style="17"/>
    <col min="3561" max="3565" width="5.375" style="17" customWidth="1"/>
    <col min="3566" max="3566" width="12.875" style="17" customWidth="1"/>
    <col min="3567" max="3567" width="6.375" style="17" customWidth="1"/>
    <col min="3568" max="3568" width="4.875" style="17" customWidth="1"/>
    <col min="3569" max="3569" width="8.5" style="17" customWidth="1"/>
    <col min="3570" max="3573" width="12.625" style="17" customWidth="1"/>
    <col min="3574" max="3574" width="6.5" style="17" customWidth="1"/>
    <col min="3575" max="3575" width="12.625" style="17" customWidth="1"/>
    <col min="3576" max="3576" width="6.625" style="17" customWidth="1"/>
    <col min="3577" max="3577" width="5.625" style="17" customWidth="1"/>
    <col min="3578" max="3578" width="12.625" style="17" customWidth="1"/>
    <col min="3579" max="3579" width="4.125" style="17" customWidth="1"/>
    <col min="3580" max="3580" width="1.125" style="17" customWidth="1"/>
    <col min="3581" max="3581" width="9" style="17"/>
    <col min="3582" max="3582" width="10.5" style="17" bestFit="1" customWidth="1"/>
    <col min="3583" max="3816" width="9" style="17"/>
    <col min="3817" max="3821" width="5.375" style="17" customWidth="1"/>
    <col min="3822" max="3822" width="12.875" style="17" customWidth="1"/>
    <col min="3823" max="3823" width="6.375" style="17" customWidth="1"/>
    <col min="3824" max="3824" width="4.875" style="17" customWidth="1"/>
    <col min="3825" max="3825" width="8.5" style="17" customWidth="1"/>
    <col min="3826" max="3829" width="12.625" style="17" customWidth="1"/>
    <col min="3830" max="3830" width="6.5" style="17" customWidth="1"/>
    <col min="3831" max="3831" width="12.625" style="17" customWidth="1"/>
    <col min="3832" max="3832" width="6.625" style="17" customWidth="1"/>
    <col min="3833" max="3833" width="5.625" style="17" customWidth="1"/>
    <col min="3834" max="3834" width="12.625" style="17" customWidth="1"/>
    <col min="3835" max="3835" width="4.125" style="17" customWidth="1"/>
    <col min="3836" max="3836" width="1.125" style="17" customWidth="1"/>
    <col min="3837" max="3837" width="9" style="17"/>
    <col min="3838" max="3838" width="10.5" style="17" bestFit="1" customWidth="1"/>
    <col min="3839" max="4072" width="9" style="17"/>
    <col min="4073" max="4077" width="5.375" style="17" customWidth="1"/>
    <col min="4078" max="4078" width="12.875" style="17" customWidth="1"/>
    <col min="4079" max="4079" width="6.375" style="17" customWidth="1"/>
    <col min="4080" max="4080" width="4.875" style="17" customWidth="1"/>
    <col min="4081" max="4081" width="8.5" style="17" customWidth="1"/>
    <col min="4082" max="4085" width="12.625" style="17" customWidth="1"/>
    <col min="4086" max="4086" width="6.5" style="17" customWidth="1"/>
    <col min="4087" max="4087" width="12.625" style="17" customWidth="1"/>
    <col min="4088" max="4088" width="6.625" style="17" customWidth="1"/>
    <col min="4089" max="4089" width="5.625" style="17" customWidth="1"/>
    <col min="4090" max="4090" width="12.625" style="17" customWidth="1"/>
    <col min="4091" max="4091" width="4.125" style="17" customWidth="1"/>
    <col min="4092" max="4092" width="1.125" style="17" customWidth="1"/>
    <col min="4093" max="4093" width="9" style="17"/>
    <col min="4094" max="4094" width="10.5" style="17" bestFit="1" customWidth="1"/>
    <col min="4095" max="4328" width="9" style="17"/>
    <col min="4329" max="4333" width="5.375" style="17" customWidth="1"/>
    <col min="4334" max="4334" width="12.875" style="17" customWidth="1"/>
    <col min="4335" max="4335" width="6.375" style="17" customWidth="1"/>
    <col min="4336" max="4336" width="4.875" style="17" customWidth="1"/>
    <col min="4337" max="4337" width="8.5" style="17" customWidth="1"/>
    <col min="4338" max="4341" width="12.625" style="17" customWidth="1"/>
    <col min="4342" max="4342" width="6.5" style="17" customWidth="1"/>
    <col min="4343" max="4343" width="12.625" style="17" customWidth="1"/>
    <col min="4344" max="4344" width="6.625" style="17" customWidth="1"/>
    <col min="4345" max="4345" width="5.625" style="17" customWidth="1"/>
    <col min="4346" max="4346" width="12.625" style="17" customWidth="1"/>
    <col min="4347" max="4347" width="4.125" style="17" customWidth="1"/>
    <col min="4348" max="4348" width="1.125" style="17" customWidth="1"/>
    <col min="4349" max="4349" width="9" style="17"/>
    <col min="4350" max="4350" width="10.5" style="17" bestFit="1" customWidth="1"/>
    <col min="4351" max="4584" width="9" style="17"/>
    <col min="4585" max="4589" width="5.375" style="17" customWidth="1"/>
    <col min="4590" max="4590" width="12.875" style="17" customWidth="1"/>
    <col min="4591" max="4591" width="6.375" style="17" customWidth="1"/>
    <col min="4592" max="4592" width="4.875" style="17" customWidth="1"/>
    <col min="4593" max="4593" width="8.5" style="17" customWidth="1"/>
    <col min="4594" max="4597" width="12.625" style="17" customWidth="1"/>
    <col min="4598" max="4598" width="6.5" style="17" customWidth="1"/>
    <col min="4599" max="4599" width="12.625" style="17" customWidth="1"/>
    <col min="4600" max="4600" width="6.625" style="17" customWidth="1"/>
    <col min="4601" max="4601" width="5.625" style="17" customWidth="1"/>
    <col min="4602" max="4602" width="12.625" style="17" customWidth="1"/>
    <col min="4603" max="4603" width="4.125" style="17" customWidth="1"/>
    <col min="4604" max="4604" width="1.125" style="17" customWidth="1"/>
    <col min="4605" max="4605" width="9" style="17"/>
    <col min="4606" max="4606" width="10.5" style="17" bestFit="1" customWidth="1"/>
    <col min="4607" max="4840" width="9" style="17"/>
    <col min="4841" max="4845" width="5.375" style="17" customWidth="1"/>
    <col min="4846" max="4846" width="12.875" style="17" customWidth="1"/>
    <col min="4847" max="4847" width="6.375" style="17" customWidth="1"/>
    <col min="4848" max="4848" width="4.875" style="17" customWidth="1"/>
    <col min="4849" max="4849" width="8.5" style="17" customWidth="1"/>
    <col min="4850" max="4853" width="12.625" style="17" customWidth="1"/>
    <col min="4854" max="4854" width="6.5" style="17" customWidth="1"/>
    <col min="4855" max="4855" width="12.625" style="17" customWidth="1"/>
    <col min="4856" max="4856" width="6.625" style="17" customWidth="1"/>
    <col min="4857" max="4857" width="5.625" style="17" customWidth="1"/>
    <col min="4858" max="4858" width="12.625" style="17" customWidth="1"/>
    <col min="4859" max="4859" width="4.125" style="17" customWidth="1"/>
    <col min="4860" max="4860" width="1.125" style="17" customWidth="1"/>
    <col min="4861" max="4861" width="9" style="17"/>
    <col min="4862" max="4862" width="10.5" style="17" bestFit="1" customWidth="1"/>
    <col min="4863" max="5096" width="9" style="17"/>
    <col min="5097" max="5101" width="5.375" style="17" customWidth="1"/>
    <col min="5102" max="5102" width="12.875" style="17" customWidth="1"/>
    <col min="5103" max="5103" width="6.375" style="17" customWidth="1"/>
    <col min="5104" max="5104" width="4.875" style="17" customWidth="1"/>
    <col min="5105" max="5105" width="8.5" style="17" customWidth="1"/>
    <col min="5106" max="5109" width="12.625" style="17" customWidth="1"/>
    <col min="5110" max="5110" width="6.5" style="17" customWidth="1"/>
    <col min="5111" max="5111" width="12.625" style="17" customWidth="1"/>
    <col min="5112" max="5112" width="6.625" style="17" customWidth="1"/>
    <col min="5113" max="5113" width="5.625" style="17" customWidth="1"/>
    <col min="5114" max="5114" width="12.625" style="17" customWidth="1"/>
    <col min="5115" max="5115" width="4.125" style="17" customWidth="1"/>
    <col min="5116" max="5116" width="1.125" style="17" customWidth="1"/>
    <col min="5117" max="5117" width="9" style="17"/>
    <col min="5118" max="5118" width="10.5" style="17" bestFit="1" customWidth="1"/>
    <col min="5119" max="5352" width="9" style="17"/>
    <col min="5353" max="5357" width="5.375" style="17" customWidth="1"/>
    <col min="5358" max="5358" width="12.875" style="17" customWidth="1"/>
    <col min="5359" max="5359" width="6.375" style="17" customWidth="1"/>
    <col min="5360" max="5360" width="4.875" style="17" customWidth="1"/>
    <col min="5361" max="5361" width="8.5" style="17" customWidth="1"/>
    <col min="5362" max="5365" width="12.625" style="17" customWidth="1"/>
    <col min="5366" max="5366" width="6.5" style="17" customWidth="1"/>
    <col min="5367" max="5367" width="12.625" style="17" customWidth="1"/>
    <col min="5368" max="5368" width="6.625" style="17" customWidth="1"/>
    <col min="5369" max="5369" width="5.625" style="17" customWidth="1"/>
    <col min="5370" max="5370" width="12.625" style="17" customWidth="1"/>
    <col min="5371" max="5371" width="4.125" style="17" customWidth="1"/>
    <col min="5372" max="5372" width="1.125" style="17" customWidth="1"/>
    <col min="5373" max="5373" width="9" style="17"/>
    <col min="5374" max="5374" width="10.5" style="17" bestFit="1" customWidth="1"/>
    <col min="5375" max="5608" width="9" style="17"/>
    <col min="5609" max="5613" width="5.375" style="17" customWidth="1"/>
    <col min="5614" max="5614" width="12.875" style="17" customWidth="1"/>
    <col min="5615" max="5615" width="6.375" style="17" customWidth="1"/>
    <col min="5616" max="5616" width="4.875" style="17" customWidth="1"/>
    <col min="5617" max="5617" width="8.5" style="17" customWidth="1"/>
    <col min="5618" max="5621" width="12.625" style="17" customWidth="1"/>
    <col min="5622" max="5622" width="6.5" style="17" customWidth="1"/>
    <col min="5623" max="5623" width="12.625" style="17" customWidth="1"/>
    <col min="5624" max="5624" width="6.625" style="17" customWidth="1"/>
    <col min="5625" max="5625" width="5.625" style="17" customWidth="1"/>
    <col min="5626" max="5626" width="12.625" style="17" customWidth="1"/>
    <col min="5627" max="5627" width="4.125" style="17" customWidth="1"/>
    <col min="5628" max="5628" width="1.125" style="17" customWidth="1"/>
    <col min="5629" max="5629" width="9" style="17"/>
    <col min="5630" max="5630" width="10.5" style="17" bestFit="1" customWidth="1"/>
    <col min="5631" max="5864" width="9" style="17"/>
    <col min="5865" max="5869" width="5.375" style="17" customWidth="1"/>
    <col min="5870" max="5870" width="12.875" style="17" customWidth="1"/>
    <col min="5871" max="5871" width="6.375" style="17" customWidth="1"/>
    <col min="5872" max="5872" width="4.875" style="17" customWidth="1"/>
    <col min="5873" max="5873" width="8.5" style="17" customWidth="1"/>
    <col min="5874" max="5877" width="12.625" style="17" customWidth="1"/>
    <col min="5878" max="5878" width="6.5" style="17" customWidth="1"/>
    <col min="5879" max="5879" width="12.625" style="17" customWidth="1"/>
    <col min="5880" max="5880" width="6.625" style="17" customWidth="1"/>
    <col min="5881" max="5881" width="5.625" style="17" customWidth="1"/>
    <col min="5882" max="5882" width="12.625" style="17" customWidth="1"/>
    <col min="5883" max="5883" width="4.125" style="17" customWidth="1"/>
    <col min="5884" max="5884" width="1.125" style="17" customWidth="1"/>
    <col min="5885" max="5885" width="9" style="17"/>
    <col min="5886" max="5886" width="10.5" style="17" bestFit="1" customWidth="1"/>
    <col min="5887" max="6120" width="9" style="17"/>
    <col min="6121" max="6125" width="5.375" style="17" customWidth="1"/>
    <col min="6126" max="6126" width="12.875" style="17" customWidth="1"/>
    <col min="6127" max="6127" width="6.375" style="17" customWidth="1"/>
    <col min="6128" max="6128" width="4.875" style="17" customWidth="1"/>
    <col min="6129" max="6129" width="8.5" style="17" customWidth="1"/>
    <col min="6130" max="6133" width="12.625" style="17" customWidth="1"/>
    <col min="6134" max="6134" width="6.5" style="17" customWidth="1"/>
    <col min="6135" max="6135" width="12.625" style="17" customWidth="1"/>
    <col min="6136" max="6136" width="6.625" style="17" customWidth="1"/>
    <col min="6137" max="6137" width="5.625" style="17" customWidth="1"/>
    <col min="6138" max="6138" width="12.625" style="17" customWidth="1"/>
    <col min="6139" max="6139" width="4.125" style="17" customWidth="1"/>
    <col min="6140" max="6140" width="1.125" style="17" customWidth="1"/>
    <col min="6141" max="6141" width="9" style="17"/>
    <col min="6142" max="6142" width="10.5" style="17" bestFit="1" customWidth="1"/>
    <col min="6143" max="6376" width="9" style="17"/>
    <col min="6377" max="6381" width="5.375" style="17" customWidth="1"/>
    <col min="6382" max="6382" width="12.875" style="17" customWidth="1"/>
    <col min="6383" max="6383" width="6.375" style="17" customWidth="1"/>
    <col min="6384" max="6384" width="4.875" style="17" customWidth="1"/>
    <col min="6385" max="6385" width="8.5" style="17" customWidth="1"/>
    <col min="6386" max="6389" width="12.625" style="17" customWidth="1"/>
    <col min="6390" max="6390" width="6.5" style="17" customWidth="1"/>
    <col min="6391" max="6391" width="12.625" style="17" customWidth="1"/>
    <col min="6392" max="6392" width="6.625" style="17" customWidth="1"/>
    <col min="6393" max="6393" width="5.625" style="17" customWidth="1"/>
    <col min="6394" max="6394" width="12.625" style="17" customWidth="1"/>
    <col min="6395" max="6395" width="4.125" style="17" customWidth="1"/>
    <col min="6396" max="6396" width="1.125" style="17" customWidth="1"/>
    <col min="6397" max="6397" width="9" style="17"/>
    <col min="6398" max="6398" width="10.5" style="17" bestFit="1" customWidth="1"/>
    <col min="6399" max="6632" width="9" style="17"/>
    <col min="6633" max="6637" width="5.375" style="17" customWidth="1"/>
    <col min="6638" max="6638" width="12.875" style="17" customWidth="1"/>
    <col min="6639" max="6639" width="6.375" style="17" customWidth="1"/>
    <col min="6640" max="6640" width="4.875" style="17" customWidth="1"/>
    <col min="6641" max="6641" width="8.5" style="17" customWidth="1"/>
    <col min="6642" max="6645" width="12.625" style="17" customWidth="1"/>
    <col min="6646" max="6646" width="6.5" style="17" customWidth="1"/>
    <col min="6647" max="6647" width="12.625" style="17" customWidth="1"/>
    <col min="6648" max="6648" width="6.625" style="17" customWidth="1"/>
    <col min="6649" max="6649" width="5.625" style="17" customWidth="1"/>
    <col min="6650" max="6650" width="12.625" style="17" customWidth="1"/>
    <col min="6651" max="6651" width="4.125" style="17" customWidth="1"/>
    <col min="6652" max="6652" width="1.125" style="17" customWidth="1"/>
    <col min="6653" max="6653" width="9" style="17"/>
    <col min="6654" max="6654" width="10.5" style="17" bestFit="1" customWidth="1"/>
    <col min="6655" max="6888" width="9" style="17"/>
    <col min="6889" max="6893" width="5.375" style="17" customWidth="1"/>
    <col min="6894" max="6894" width="12.875" style="17" customWidth="1"/>
    <col min="6895" max="6895" width="6.375" style="17" customWidth="1"/>
    <col min="6896" max="6896" width="4.875" style="17" customWidth="1"/>
    <col min="6897" max="6897" width="8.5" style="17" customWidth="1"/>
    <col min="6898" max="6901" width="12.625" style="17" customWidth="1"/>
    <col min="6902" max="6902" width="6.5" style="17" customWidth="1"/>
    <col min="6903" max="6903" width="12.625" style="17" customWidth="1"/>
    <col min="6904" max="6904" width="6.625" style="17" customWidth="1"/>
    <col min="6905" max="6905" width="5.625" style="17" customWidth="1"/>
    <col min="6906" max="6906" width="12.625" style="17" customWidth="1"/>
    <col min="6907" max="6907" width="4.125" style="17" customWidth="1"/>
    <col min="6908" max="6908" width="1.125" style="17" customWidth="1"/>
    <col min="6909" max="6909" width="9" style="17"/>
    <col min="6910" max="6910" width="10.5" style="17" bestFit="1" customWidth="1"/>
    <col min="6911" max="7144" width="9" style="17"/>
    <col min="7145" max="7149" width="5.375" style="17" customWidth="1"/>
    <col min="7150" max="7150" width="12.875" style="17" customWidth="1"/>
    <col min="7151" max="7151" width="6.375" style="17" customWidth="1"/>
    <col min="7152" max="7152" width="4.875" style="17" customWidth="1"/>
    <col min="7153" max="7153" width="8.5" style="17" customWidth="1"/>
    <col min="7154" max="7157" width="12.625" style="17" customWidth="1"/>
    <col min="7158" max="7158" width="6.5" style="17" customWidth="1"/>
    <col min="7159" max="7159" width="12.625" style="17" customWidth="1"/>
    <col min="7160" max="7160" width="6.625" style="17" customWidth="1"/>
    <col min="7161" max="7161" width="5.625" style="17" customWidth="1"/>
    <col min="7162" max="7162" width="12.625" style="17" customWidth="1"/>
    <col min="7163" max="7163" width="4.125" style="17" customWidth="1"/>
    <col min="7164" max="7164" width="1.125" style="17" customWidth="1"/>
    <col min="7165" max="7165" width="9" style="17"/>
    <col min="7166" max="7166" width="10.5" style="17" bestFit="1" customWidth="1"/>
    <col min="7167" max="7400" width="9" style="17"/>
    <col min="7401" max="7405" width="5.375" style="17" customWidth="1"/>
    <col min="7406" max="7406" width="12.875" style="17" customWidth="1"/>
    <col min="7407" max="7407" width="6.375" style="17" customWidth="1"/>
    <col min="7408" max="7408" width="4.875" style="17" customWidth="1"/>
    <col min="7409" max="7409" width="8.5" style="17" customWidth="1"/>
    <col min="7410" max="7413" width="12.625" style="17" customWidth="1"/>
    <col min="7414" max="7414" width="6.5" style="17" customWidth="1"/>
    <col min="7415" max="7415" width="12.625" style="17" customWidth="1"/>
    <col min="7416" max="7416" width="6.625" style="17" customWidth="1"/>
    <col min="7417" max="7417" width="5.625" style="17" customWidth="1"/>
    <col min="7418" max="7418" width="12.625" style="17" customWidth="1"/>
    <col min="7419" max="7419" width="4.125" style="17" customWidth="1"/>
    <col min="7420" max="7420" width="1.125" style="17" customWidth="1"/>
    <col min="7421" max="7421" width="9" style="17"/>
    <col min="7422" max="7422" width="10.5" style="17" bestFit="1" customWidth="1"/>
    <col min="7423" max="7656" width="9" style="17"/>
    <col min="7657" max="7661" width="5.375" style="17" customWidth="1"/>
    <col min="7662" max="7662" width="12.875" style="17" customWidth="1"/>
    <col min="7663" max="7663" width="6.375" style="17" customWidth="1"/>
    <col min="7664" max="7664" width="4.875" style="17" customWidth="1"/>
    <col min="7665" max="7665" width="8.5" style="17" customWidth="1"/>
    <col min="7666" max="7669" width="12.625" style="17" customWidth="1"/>
    <col min="7670" max="7670" width="6.5" style="17" customWidth="1"/>
    <col min="7671" max="7671" width="12.625" style="17" customWidth="1"/>
    <col min="7672" max="7672" width="6.625" style="17" customWidth="1"/>
    <col min="7673" max="7673" width="5.625" style="17" customWidth="1"/>
    <col min="7674" max="7674" width="12.625" style="17" customWidth="1"/>
    <col min="7675" max="7675" width="4.125" style="17" customWidth="1"/>
    <col min="7676" max="7676" width="1.125" style="17" customWidth="1"/>
    <col min="7677" max="7677" width="9" style="17"/>
    <col min="7678" max="7678" width="10.5" style="17" bestFit="1" customWidth="1"/>
    <col min="7679" max="7912" width="9" style="17"/>
    <col min="7913" max="7917" width="5.375" style="17" customWidth="1"/>
    <col min="7918" max="7918" width="12.875" style="17" customWidth="1"/>
    <col min="7919" max="7919" width="6.375" style="17" customWidth="1"/>
    <col min="7920" max="7920" width="4.875" style="17" customWidth="1"/>
    <col min="7921" max="7921" width="8.5" style="17" customWidth="1"/>
    <col min="7922" max="7925" width="12.625" style="17" customWidth="1"/>
    <col min="7926" max="7926" width="6.5" style="17" customWidth="1"/>
    <col min="7927" max="7927" width="12.625" style="17" customWidth="1"/>
    <col min="7928" max="7928" width="6.625" style="17" customWidth="1"/>
    <col min="7929" max="7929" width="5.625" style="17" customWidth="1"/>
    <col min="7930" max="7930" width="12.625" style="17" customWidth="1"/>
    <col min="7931" max="7931" width="4.125" style="17" customWidth="1"/>
    <col min="7932" max="7932" width="1.125" style="17" customWidth="1"/>
    <col min="7933" max="7933" width="9" style="17"/>
    <col min="7934" max="7934" width="10.5" style="17" bestFit="1" customWidth="1"/>
    <col min="7935" max="8168" width="9" style="17"/>
    <col min="8169" max="8173" width="5.375" style="17" customWidth="1"/>
    <col min="8174" max="8174" width="12.875" style="17" customWidth="1"/>
    <col min="8175" max="8175" width="6.375" style="17" customWidth="1"/>
    <col min="8176" max="8176" width="4.875" style="17" customWidth="1"/>
    <col min="8177" max="8177" width="8.5" style="17" customWidth="1"/>
    <col min="8178" max="8181" width="12.625" style="17" customWidth="1"/>
    <col min="8182" max="8182" width="6.5" style="17" customWidth="1"/>
    <col min="8183" max="8183" width="12.625" style="17" customWidth="1"/>
    <col min="8184" max="8184" width="6.625" style="17" customWidth="1"/>
    <col min="8185" max="8185" width="5.625" style="17" customWidth="1"/>
    <col min="8186" max="8186" width="12.625" style="17" customWidth="1"/>
    <col min="8187" max="8187" width="4.125" style="17" customWidth="1"/>
    <col min="8188" max="8188" width="1.125" style="17" customWidth="1"/>
    <col min="8189" max="8189" width="9" style="17"/>
    <col min="8190" max="8190" width="10.5" style="17" bestFit="1" customWidth="1"/>
    <col min="8191" max="8424" width="9" style="17"/>
    <col min="8425" max="8429" width="5.375" style="17" customWidth="1"/>
    <col min="8430" max="8430" width="12.875" style="17" customWidth="1"/>
    <col min="8431" max="8431" width="6.375" style="17" customWidth="1"/>
    <col min="8432" max="8432" width="4.875" style="17" customWidth="1"/>
    <col min="8433" max="8433" width="8.5" style="17" customWidth="1"/>
    <col min="8434" max="8437" width="12.625" style="17" customWidth="1"/>
    <col min="8438" max="8438" width="6.5" style="17" customWidth="1"/>
    <col min="8439" max="8439" width="12.625" style="17" customWidth="1"/>
    <col min="8440" max="8440" width="6.625" style="17" customWidth="1"/>
    <col min="8441" max="8441" width="5.625" style="17" customWidth="1"/>
    <col min="8442" max="8442" width="12.625" style="17" customWidth="1"/>
    <col min="8443" max="8443" width="4.125" style="17" customWidth="1"/>
    <col min="8444" max="8444" width="1.125" style="17" customWidth="1"/>
    <col min="8445" max="8445" width="9" style="17"/>
    <col min="8446" max="8446" width="10.5" style="17" bestFit="1" customWidth="1"/>
    <col min="8447" max="8680" width="9" style="17"/>
    <col min="8681" max="8685" width="5.375" style="17" customWidth="1"/>
    <col min="8686" max="8686" width="12.875" style="17" customWidth="1"/>
    <col min="8687" max="8687" width="6.375" style="17" customWidth="1"/>
    <col min="8688" max="8688" width="4.875" style="17" customWidth="1"/>
    <col min="8689" max="8689" width="8.5" style="17" customWidth="1"/>
    <col min="8690" max="8693" width="12.625" style="17" customWidth="1"/>
    <col min="8694" max="8694" width="6.5" style="17" customWidth="1"/>
    <col min="8695" max="8695" width="12.625" style="17" customWidth="1"/>
    <col min="8696" max="8696" width="6.625" style="17" customWidth="1"/>
    <col min="8697" max="8697" width="5.625" style="17" customWidth="1"/>
    <col min="8698" max="8698" width="12.625" style="17" customWidth="1"/>
    <col min="8699" max="8699" width="4.125" style="17" customWidth="1"/>
    <col min="8700" max="8700" width="1.125" style="17" customWidth="1"/>
    <col min="8701" max="8701" width="9" style="17"/>
    <col min="8702" max="8702" width="10.5" style="17" bestFit="1" customWidth="1"/>
    <col min="8703" max="8936" width="9" style="17"/>
    <col min="8937" max="8941" width="5.375" style="17" customWidth="1"/>
    <col min="8942" max="8942" width="12.875" style="17" customWidth="1"/>
    <col min="8943" max="8943" width="6.375" style="17" customWidth="1"/>
    <col min="8944" max="8944" width="4.875" style="17" customWidth="1"/>
    <col min="8945" max="8945" width="8.5" style="17" customWidth="1"/>
    <col min="8946" max="8949" width="12.625" style="17" customWidth="1"/>
    <col min="8950" max="8950" width="6.5" style="17" customWidth="1"/>
    <col min="8951" max="8951" width="12.625" style="17" customWidth="1"/>
    <col min="8952" max="8952" width="6.625" style="17" customWidth="1"/>
    <col min="8953" max="8953" width="5.625" style="17" customWidth="1"/>
    <col min="8954" max="8954" width="12.625" style="17" customWidth="1"/>
    <col min="8955" max="8955" width="4.125" style="17" customWidth="1"/>
    <col min="8956" max="8956" width="1.125" style="17" customWidth="1"/>
    <col min="8957" max="8957" width="9" style="17"/>
    <col min="8958" max="8958" width="10.5" style="17" bestFit="1" customWidth="1"/>
    <col min="8959" max="9192" width="9" style="17"/>
    <col min="9193" max="9197" width="5.375" style="17" customWidth="1"/>
    <col min="9198" max="9198" width="12.875" style="17" customWidth="1"/>
    <col min="9199" max="9199" width="6.375" style="17" customWidth="1"/>
    <col min="9200" max="9200" width="4.875" style="17" customWidth="1"/>
    <col min="9201" max="9201" width="8.5" style="17" customWidth="1"/>
    <col min="9202" max="9205" width="12.625" style="17" customWidth="1"/>
    <col min="9206" max="9206" width="6.5" style="17" customWidth="1"/>
    <col min="9207" max="9207" width="12.625" style="17" customWidth="1"/>
    <col min="9208" max="9208" width="6.625" style="17" customWidth="1"/>
    <col min="9209" max="9209" width="5.625" style="17" customWidth="1"/>
    <col min="9210" max="9210" width="12.625" style="17" customWidth="1"/>
    <col min="9211" max="9211" width="4.125" style="17" customWidth="1"/>
    <col min="9212" max="9212" width="1.125" style="17" customWidth="1"/>
    <col min="9213" max="9213" width="9" style="17"/>
    <col min="9214" max="9214" width="10.5" style="17" bestFit="1" customWidth="1"/>
    <col min="9215" max="9448" width="9" style="17"/>
    <col min="9449" max="9453" width="5.375" style="17" customWidth="1"/>
    <col min="9454" max="9454" width="12.875" style="17" customWidth="1"/>
    <col min="9455" max="9455" width="6.375" style="17" customWidth="1"/>
    <col min="9456" max="9456" width="4.875" style="17" customWidth="1"/>
    <col min="9457" max="9457" width="8.5" style="17" customWidth="1"/>
    <col min="9458" max="9461" width="12.625" style="17" customWidth="1"/>
    <col min="9462" max="9462" width="6.5" style="17" customWidth="1"/>
    <col min="9463" max="9463" width="12.625" style="17" customWidth="1"/>
    <col min="9464" max="9464" width="6.625" style="17" customWidth="1"/>
    <col min="9465" max="9465" width="5.625" style="17" customWidth="1"/>
    <col min="9466" max="9466" width="12.625" style="17" customWidth="1"/>
    <col min="9467" max="9467" width="4.125" style="17" customWidth="1"/>
    <col min="9468" max="9468" width="1.125" style="17" customWidth="1"/>
    <col min="9469" max="9469" width="9" style="17"/>
    <col min="9470" max="9470" width="10.5" style="17" bestFit="1" customWidth="1"/>
    <col min="9471" max="9704" width="9" style="17"/>
    <col min="9705" max="9709" width="5.375" style="17" customWidth="1"/>
    <col min="9710" max="9710" width="12.875" style="17" customWidth="1"/>
    <col min="9711" max="9711" width="6.375" style="17" customWidth="1"/>
    <col min="9712" max="9712" width="4.875" style="17" customWidth="1"/>
    <col min="9713" max="9713" width="8.5" style="17" customWidth="1"/>
    <col min="9714" max="9717" width="12.625" style="17" customWidth="1"/>
    <col min="9718" max="9718" width="6.5" style="17" customWidth="1"/>
    <col min="9719" max="9719" width="12.625" style="17" customWidth="1"/>
    <col min="9720" max="9720" width="6.625" style="17" customWidth="1"/>
    <col min="9721" max="9721" width="5.625" style="17" customWidth="1"/>
    <col min="9722" max="9722" width="12.625" style="17" customWidth="1"/>
    <col min="9723" max="9723" width="4.125" style="17" customWidth="1"/>
    <col min="9724" max="9724" width="1.125" style="17" customWidth="1"/>
    <col min="9725" max="9725" width="9" style="17"/>
    <col min="9726" max="9726" width="10.5" style="17" bestFit="1" customWidth="1"/>
    <col min="9727" max="9960" width="9" style="17"/>
    <col min="9961" max="9965" width="5.375" style="17" customWidth="1"/>
    <col min="9966" max="9966" width="12.875" style="17" customWidth="1"/>
    <col min="9967" max="9967" width="6.375" style="17" customWidth="1"/>
    <col min="9968" max="9968" width="4.875" style="17" customWidth="1"/>
    <col min="9969" max="9969" width="8.5" style="17" customWidth="1"/>
    <col min="9970" max="9973" width="12.625" style="17" customWidth="1"/>
    <col min="9974" max="9974" width="6.5" style="17" customWidth="1"/>
    <col min="9975" max="9975" width="12.625" style="17" customWidth="1"/>
    <col min="9976" max="9976" width="6.625" style="17" customWidth="1"/>
    <col min="9977" max="9977" width="5.625" style="17" customWidth="1"/>
    <col min="9978" max="9978" width="12.625" style="17" customWidth="1"/>
    <col min="9979" max="9979" width="4.125" style="17" customWidth="1"/>
    <col min="9980" max="9980" width="1.125" style="17" customWidth="1"/>
    <col min="9981" max="9981" width="9" style="17"/>
    <col min="9982" max="9982" width="10.5" style="17" bestFit="1" customWidth="1"/>
    <col min="9983" max="10216" width="9" style="17"/>
    <col min="10217" max="10221" width="5.375" style="17" customWidth="1"/>
    <col min="10222" max="10222" width="12.875" style="17" customWidth="1"/>
    <col min="10223" max="10223" width="6.375" style="17" customWidth="1"/>
    <col min="10224" max="10224" width="4.875" style="17" customWidth="1"/>
    <col min="10225" max="10225" width="8.5" style="17" customWidth="1"/>
    <col min="10226" max="10229" width="12.625" style="17" customWidth="1"/>
    <col min="10230" max="10230" width="6.5" style="17" customWidth="1"/>
    <col min="10231" max="10231" width="12.625" style="17" customWidth="1"/>
    <col min="10232" max="10232" width="6.625" style="17" customWidth="1"/>
    <col min="10233" max="10233" width="5.625" style="17" customWidth="1"/>
    <col min="10234" max="10234" width="12.625" style="17" customWidth="1"/>
    <col min="10235" max="10235" width="4.125" style="17" customWidth="1"/>
    <col min="10236" max="10236" width="1.125" style="17" customWidth="1"/>
    <col min="10237" max="10237" width="9" style="17"/>
    <col min="10238" max="10238" width="10.5" style="17" bestFit="1" customWidth="1"/>
    <col min="10239" max="10472" width="9" style="17"/>
    <col min="10473" max="10477" width="5.375" style="17" customWidth="1"/>
    <col min="10478" max="10478" width="12.875" style="17" customWidth="1"/>
    <col min="10479" max="10479" width="6.375" style="17" customWidth="1"/>
    <col min="10480" max="10480" width="4.875" style="17" customWidth="1"/>
    <col min="10481" max="10481" width="8.5" style="17" customWidth="1"/>
    <col min="10482" max="10485" width="12.625" style="17" customWidth="1"/>
    <col min="10486" max="10486" width="6.5" style="17" customWidth="1"/>
    <col min="10487" max="10487" width="12.625" style="17" customWidth="1"/>
    <col min="10488" max="10488" width="6.625" style="17" customWidth="1"/>
    <col min="10489" max="10489" width="5.625" style="17" customWidth="1"/>
    <col min="10490" max="10490" width="12.625" style="17" customWidth="1"/>
    <col min="10491" max="10491" width="4.125" style="17" customWidth="1"/>
    <col min="10492" max="10492" width="1.125" style="17" customWidth="1"/>
    <col min="10493" max="10493" width="9" style="17"/>
    <col min="10494" max="10494" width="10.5" style="17" bestFit="1" customWidth="1"/>
    <col min="10495" max="10728" width="9" style="17"/>
    <col min="10729" max="10733" width="5.375" style="17" customWidth="1"/>
    <col min="10734" max="10734" width="12.875" style="17" customWidth="1"/>
    <col min="10735" max="10735" width="6.375" style="17" customWidth="1"/>
    <col min="10736" max="10736" width="4.875" style="17" customWidth="1"/>
    <col min="10737" max="10737" width="8.5" style="17" customWidth="1"/>
    <col min="10738" max="10741" width="12.625" style="17" customWidth="1"/>
    <col min="10742" max="10742" width="6.5" style="17" customWidth="1"/>
    <col min="10743" max="10743" width="12.625" style="17" customWidth="1"/>
    <col min="10744" max="10744" width="6.625" style="17" customWidth="1"/>
    <col min="10745" max="10745" width="5.625" style="17" customWidth="1"/>
    <col min="10746" max="10746" width="12.625" style="17" customWidth="1"/>
    <col min="10747" max="10747" width="4.125" style="17" customWidth="1"/>
    <col min="10748" max="10748" width="1.125" style="17" customWidth="1"/>
    <col min="10749" max="10749" width="9" style="17"/>
    <col min="10750" max="10750" width="10.5" style="17" bestFit="1" customWidth="1"/>
    <col min="10751" max="10984" width="9" style="17"/>
    <col min="10985" max="10989" width="5.375" style="17" customWidth="1"/>
    <col min="10990" max="10990" width="12.875" style="17" customWidth="1"/>
    <col min="10991" max="10991" width="6.375" style="17" customWidth="1"/>
    <col min="10992" max="10992" width="4.875" style="17" customWidth="1"/>
    <col min="10993" max="10993" width="8.5" style="17" customWidth="1"/>
    <col min="10994" max="10997" width="12.625" style="17" customWidth="1"/>
    <col min="10998" max="10998" width="6.5" style="17" customWidth="1"/>
    <col min="10999" max="10999" width="12.625" style="17" customWidth="1"/>
    <col min="11000" max="11000" width="6.625" style="17" customWidth="1"/>
    <col min="11001" max="11001" width="5.625" style="17" customWidth="1"/>
    <col min="11002" max="11002" width="12.625" style="17" customWidth="1"/>
    <col min="11003" max="11003" width="4.125" style="17" customWidth="1"/>
    <col min="11004" max="11004" width="1.125" style="17" customWidth="1"/>
    <col min="11005" max="11005" width="9" style="17"/>
    <col min="11006" max="11006" width="10.5" style="17" bestFit="1" customWidth="1"/>
    <col min="11007" max="11240" width="9" style="17"/>
    <col min="11241" max="11245" width="5.375" style="17" customWidth="1"/>
    <col min="11246" max="11246" width="12.875" style="17" customWidth="1"/>
    <col min="11247" max="11247" width="6.375" style="17" customWidth="1"/>
    <col min="11248" max="11248" width="4.875" style="17" customWidth="1"/>
    <col min="11249" max="11249" width="8.5" style="17" customWidth="1"/>
    <col min="11250" max="11253" width="12.625" style="17" customWidth="1"/>
    <col min="11254" max="11254" width="6.5" style="17" customWidth="1"/>
    <col min="11255" max="11255" width="12.625" style="17" customWidth="1"/>
    <col min="11256" max="11256" width="6.625" style="17" customWidth="1"/>
    <col min="11257" max="11257" width="5.625" style="17" customWidth="1"/>
    <col min="11258" max="11258" width="12.625" style="17" customWidth="1"/>
    <col min="11259" max="11259" width="4.125" style="17" customWidth="1"/>
    <col min="11260" max="11260" width="1.125" style="17" customWidth="1"/>
    <col min="11261" max="11261" width="9" style="17"/>
    <col min="11262" max="11262" width="10.5" style="17" bestFit="1" customWidth="1"/>
    <col min="11263" max="11496" width="9" style="17"/>
    <col min="11497" max="11501" width="5.375" style="17" customWidth="1"/>
    <col min="11502" max="11502" width="12.875" style="17" customWidth="1"/>
    <col min="11503" max="11503" width="6.375" style="17" customWidth="1"/>
    <col min="11504" max="11504" width="4.875" style="17" customWidth="1"/>
    <col min="11505" max="11505" width="8.5" style="17" customWidth="1"/>
    <col min="11506" max="11509" width="12.625" style="17" customWidth="1"/>
    <col min="11510" max="11510" width="6.5" style="17" customWidth="1"/>
    <col min="11511" max="11511" width="12.625" style="17" customWidth="1"/>
    <col min="11512" max="11512" width="6.625" style="17" customWidth="1"/>
    <col min="11513" max="11513" width="5.625" style="17" customWidth="1"/>
    <col min="11514" max="11514" width="12.625" style="17" customWidth="1"/>
    <col min="11515" max="11515" width="4.125" style="17" customWidth="1"/>
    <col min="11516" max="11516" width="1.125" style="17" customWidth="1"/>
    <col min="11517" max="11517" width="9" style="17"/>
    <col min="11518" max="11518" width="10.5" style="17" bestFit="1" customWidth="1"/>
    <col min="11519" max="11752" width="9" style="17"/>
    <col min="11753" max="11757" width="5.375" style="17" customWidth="1"/>
    <col min="11758" max="11758" width="12.875" style="17" customWidth="1"/>
    <col min="11759" max="11759" width="6.375" style="17" customWidth="1"/>
    <col min="11760" max="11760" width="4.875" style="17" customWidth="1"/>
    <col min="11761" max="11761" width="8.5" style="17" customWidth="1"/>
    <col min="11762" max="11765" width="12.625" style="17" customWidth="1"/>
    <col min="11766" max="11766" width="6.5" style="17" customWidth="1"/>
    <col min="11767" max="11767" width="12.625" style="17" customWidth="1"/>
    <col min="11768" max="11768" width="6.625" style="17" customWidth="1"/>
    <col min="11769" max="11769" width="5.625" style="17" customWidth="1"/>
    <col min="11770" max="11770" width="12.625" style="17" customWidth="1"/>
    <col min="11771" max="11771" width="4.125" style="17" customWidth="1"/>
    <col min="11772" max="11772" width="1.125" style="17" customWidth="1"/>
    <col min="11773" max="11773" width="9" style="17"/>
    <col min="11774" max="11774" width="10.5" style="17" bestFit="1" customWidth="1"/>
    <col min="11775" max="12008" width="9" style="17"/>
    <col min="12009" max="12013" width="5.375" style="17" customWidth="1"/>
    <col min="12014" max="12014" width="12.875" style="17" customWidth="1"/>
    <col min="12015" max="12015" width="6.375" style="17" customWidth="1"/>
    <col min="12016" max="12016" width="4.875" style="17" customWidth="1"/>
    <col min="12017" max="12017" width="8.5" style="17" customWidth="1"/>
    <col min="12018" max="12021" width="12.625" style="17" customWidth="1"/>
    <col min="12022" max="12022" width="6.5" style="17" customWidth="1"/>
    <col min="12023" max="12023" width="12.625" style="17" customWidth="1"/>
    <col min="12024" max="12024" width="6.625" style="17" customWidth="1"/>
    <col min="12025" max="12025" width="5.625" style="17" customWidth="1"/>
    <col min="12026" max="12026" width="12.625" style="17" customWidth="1"/>
    <col min="12027" max="12027" width="4.125" style="17" customWidth="1"/>
    <col min="12028" max="12028" width="1.125" style="17" customWidth="1"/>
    <col min="12029" max="12029" width="9" style="17"/>
    <col min="12030" max="12030" width="10.5" style="17" bestFit="1" customWidth="1"/>
    <col min="12031" max="12264" width="9" style="17"/>
    <col min="12265" max="12269" width="5.375" style="17" customWidth="1"/>
    <col min="12270" max="12270" width="12.875" style="17" customWidth="1"/>
    <col min="12271" max="12271" width="6.375" style="17" customWidth="1"/>
    <col min="12272" max="12272" width="4.875" style="17" customWidth="1"/>
    <col min="12273" max="12273" width="8.5" style="17" customWidth="1"/>
    <col min="12274" max="12277" width="12.625" style="17" customWidth="1"/>
    <col min="12278" max="12278" width="6.5" style="17" customWidth="1"/>
    <col min="12279" max="12279" width="12.625" style="17" customWidth="1"/>
    <col min="12280" max="12280" width="6.625" style="17" customWidth="1"/>
    <col min="12281" max="12281" width="5.625" style="17" customWidth="1"/>
    <col min="12282" max="12282" width="12.625" style="17" customWidth="1"/>
    <col min="12283" max="12283" width="4.125" style="17" customWidth="1"/>
    <col min="12284" max="12284" width="1.125" style="17" customWidth="1"/>
    <col min="12285" max="12285" width="9" style="17"/>
    <col min="12286" max="12286" width="10.5" style="17" bestFit="1" customWidth="1"/>
    <col min="12287" max="12520" width="9" style="17"/>
    <col min="12521" max="12525" width="5.375" style="17" customWidth="1"/>
    <col min="12526" max="12526" width="12.875" style="17" customWidth="1"/>
    <col min="12527" max="12527" width="6.375" style="17" customWidth="1"/>
    <col min="12528" max="12528" width="4.875" style="17" customWidth="1"/>
    <col min="12529" max="12529" width="8.5" style="17" customWidth="1"/>
    <col min="12530" max="12533" width="12.625" style="17" customWidth="1"/>
    <col min="12534" max="12534" width="6.5" style="17" customWidth="1"/>
    <col min="12535" max="12535" width="12.625" style="17" customWidth="1"/>
    <col min="12536" max="12536" width="6.625" style="17" customWidth="1"/>
    <col min="12537" max="12537" width="5.625" style="17" customWidth="1"/>
    <col min="12538" max="12538" width="12.625" style="17" customWidth="1"/>
    <col min="12539" max="12539" width="4.125" style="17" customWidth="1"/>
    <col min="12540" max="12540" width="1.125" style="17" customWidth="1"/>
    <col min="12541" max="12541" width="9" style="17"/>
    <col min="12542" max="12542" width="10.5" style="17" bestFit="1" customWidth="1"/>
    <col min="12543" max="12776" width="9" style="17"/>
    <col min="12777" max="12781" width="5.375" style="17" customWidth="1"/>
    <col min="12782" max="12782" width="12.875" style="17" customWidth="1"/>
    <col min="12783" max="12783" width="6.375" style="17" customWidth="1"/>
    <col min="12784" max="12784" width="4.875" style="17" customWidth="1"/>
    <col min="12785" max="12785" width="8.5" style="17" customWidth="1"/>
    <col min="12786" max="12789" width="12.625" style="17" customWidth="1"/>
    <col min="12790" max="12790" width="6.5" style="17" customWidth="1"/>
    <col min="12791" max="12791" width="12.625" style="17" customWidth="1"/>
    <col min="12792" max="12792" width="6.625" style="17" customWidth="1"/>
    <col min="12793" max="12793" width="5.625" style="17" customWidth="1"/>
    <col min="12794" max="12794" width="12.625" style="17" customWidth="1"/>
    <col min="12795" max="12795" width="4.125" style="17" customWidth="1"/>
    <col min="12796" max="12796" width="1.125" style="17" customWidth="1"/>
    <col min="12797" max="12797" width="9" style="17"/>
    <col min="12798" max="12798" width="10.5" style="17" bestFit="1" customWidth="1"/>
    <col min="12799" max="13032" width="9" style="17"/>
    <col min="13033" max="13037" width="5.375" style="17" customWidth="1"/>
    <col min="13038" max="13038" width="12.875" style="17" customWidth="1"/>
    <col min="13039" max="13039" width="6.375" style="17" customWidth="1"/>
    <col min="13040" max="13040" width="4.875" style="17" customWidth="1"/>
    <col min="13041" max="13041" width="8.5" style="17" customWidth="1"/>
    <col min="13042" max="13045" width="12.625" style="17" customWidth="1"/>
    <col min="13046" max="13046" width="6.5" style="17" customWidth="1"/>
    <col min="13047" max="13047" width="12.625" style="17" customWidth="1"/>
    <col min="13048" max="13048" width="6.625" style="17" customWidth="1"/>
    <col min="13049" max="13049" width="5.625" style="17" customWidth="1"/>
    <col min="13050" max="13050" width="12.625" style="17" customWidth="1"/>
    <col min="13051" max="13051" width="4.125" style="17" customWidth="1"/>
    <col min="13052" max="13052" width="1.125" style="17" customWidth="1"/>
    <col min="13053" max="13053" width="9" style="17"/>
    <col min="13054" max="13054" width="10.5" style="17" bestFit="1" customWidth="1"/>
    <col min="13055" max="13288" width="9" style="17"/>
    <col min="13289" max="13293" width="5.375" style="17" customWidth="1"/>
    <col min="13294" max="13294" width="12.875" style="17" customWidth="1"/>
    <col min="13295" max="13295" width="6.375" style="17" customWidth="1"/>
    <col min="13296" max="13296" width="4.875" style="17" customWidth="1"/>
    <col min="13297" max="13297" width="8.5" style="17" customWidth="1"/>
    <col min="13298" max="13301" width="12.625" style="17" customWidth="1"/>
    <col min="13302" max="13302" width="6.5" style="17" customWidth="1"/>
    <col min="13303" max="13303" width="12.625" style="17" customWidth="1"/>
    <col min="13304" max="13304" width="6.625" style="17" customWidth="1"/>
    <col min="13305" max="13305" width="5.625" style="17" customWidth="1"/>
    <col min="13306" max="13306" width="12.625" style="17" customWidth="1"/>
    <col min="13307" max="13307" width="4.125" style="17" customWidth="1"/>
    <col min="13308" max="13308" width="1.125" style="17" customWidth="1"/>
    <col min="13309" max="13309" width="9" style="17"/>
    <col min="13310" max="13310" width="10.5" style="17" bestFit="1" customWidth="1"/>
    <col min="13311" max="13544" width="9" style="17"/>
    <col min="13545" max="13549" width="5.375" style="17" customWidth="1"/>
    <col min="13550" max="13550" width="12.875" style="17" customWidth="1"/>
    <col min="13551" max="13551" width="6.375" style="17" customWidth="1"/>
    <col min="13552" max="13552" width="4.875" style="17" customWidth="1"/>
    <col min="13553" max="13553" width="8.5" style="17" customWidth="1"/>
    <col min="13554" max="13557" width="12.625" style="17" customWidth="1"/>
    <col min="13558" max="13558" width="6.5" style="17" customWidth="1"/>
    <col min="13559" max="13559" width="12.625" style="17" customWidth="1"/>
    <col min="13560" max="13560" width="6.625" style="17" customWidth="1"/>
    <col min="13561" max="13561" width="5.625" style="17" customWidth="1"/>
    <col min="13562" max="13562" width="12.625" style="17" customWidth="1"/>
    <col min="13563" max="13563" width="4.125" style="17" customWidth="1"/>
    <col min="13564" max="13564" width="1.125" style="17" customWidth="1"/>
    <col min="13565" max="13565" width="9" style="17"/>
    <col min="13566" max="13566" width="10.5" style="17" bestFit="1" customWidth="1"/>
    <col min="13567" max="13800" width="9" style="17"/>
    <col min="13801" max="13805" width="5.375" style="17" customWidth="1"/>
    <col min="13806" max="13806" width="12.875" style="17" customWidth="1"/>
    <col min="13807" max="13807" width="6.375" style="17" customWidth="1"/>
    <col min="13808" max="13808" width="4.875" style="17" customWidth="1"/>
    <col min="13809" max="13809" width="8.5" style="17" customWidth="1"/>
    <col min="13810" max="13813" width="12.625" style="17" customWidth="1"/>
    <col min="13814" max="13814" width="6.5" style="17" customWidth="1"/>
    <col min="13815" max="13815" width="12.625" style="17" customWidth="1"/>
    <col min="13816" max="13816" width="6.625" style="17" customWidth="1"/>
    <col min="13817" max="13817" width="5.625" style="17" customWidth="1"/>
    <col min="13818" max="13818" width="12.625" style="17" customWidth="1"/>
    <col min="13819" max="13819" width="4.125" style="17" customWidth="1"/>
    <col min="13820" max="13820" width="1.125" style="17" customWidth="1"/>
    <col min="13821" max="13821" width="9" style="17"/>
    <col min="13822" max="13822" width="10.5" style="17" bestFit="1" customWidth="1"/>
    <col min="13823" max="14056" width="9" style="17"/>
    <col min="14057" max="14061" width="5.375" style="17" customWidth="1"/>
    <col min="14062" max="14062" width="12.875" style="17" customWidth="1"/>
    <col min="14063" max="14063" width="6.375" style="17" customWidth="1"/>
    <col min="14064" max="14064" width="4.875" style="17" customWidth="1"/>
    <col min="14065" max="14065" width="8.5" style="17" customWidth="1"/>
    <col min="14066" max="14069" width="12.625" style="17" customWidth="1"/>
    <col min="14070" max="14070" width="6.5" style="17" customWidth="1"/>
    <col min="14071" max="14071" width="12.625" style="17" customWidth="1"/>
    <col min="14072" max="14072" width="6.625" style="17" customWidth="1"/>
    <col min="14073" max="14073" width="5.625" style="17" customWidth="1"/>
    <col min="14074" max="14074" width="12.625" style="17" customWidth="1"/>
    <col min="14075" max="14075" width="4.125" style="17" customWidth="1"/>
    <col min="14076" max="14076" width="1.125" style="17" customWidth="1"/>
    <col min="14077" max="14077" width="9" style="17"/>
    <col min="14078" max="14078" width="10.5" style="17" bestFit="1" customWidth="1"/>
    <col min="14079" max="14312" width="9" style="17"/>
    <col min="14313" max="14317" width="5.375" style="17" customWidth="1"/>
    <col min="14318" max="14318" width="12.875" style="17" customWidth="1"/>
    <col min="14319" max="14319" width="6.375" style="17" customWidth="1"/>
    <col min="14320" max="14320" width="4.875" style="17" customWidth="1"/>
    <col min="14321" max="14321" width="8.5" style="17" customWidth="1"/>
    <col min="14322" max="14325" width="12.625" style="17" customWidth="1"/>
    <col min="14326" max="14326" width="6.5" style="17" customWidth="1"/>
    <col min="14327" max="14327" width="12.625" style="17" customWidth="1"/>
    <col min="14328" max="14328" width="6.625" style="17" customWidth="1"/>
    <col min="14329" max="14329" width="5.625" style="17" customWidth="1"/>
    <col min="14330" max="14330" width="12.625" style="17" customWidth="1"/>
    <col min="14331" max="14331" width="4.125" style="17" customWidth="1"/>
    <col min="14332" max="14332" width="1.125" style="17" customWidth="1"/>
    <col min="14333" max="14333" width="9" style="17"/>
    <col min="14334" max="14334" width="10.5" style="17" bestFit="1" customWidth="1"/>
    <col min="14335" max="14568" width="9" style="17"/>
    <col min="14569" max="14573" width="5.375" style="17" customWidth="1"/>
    <col min="14574" max="14574" width="12.875" style="17" customWidth="1"/>
    <col min="14575" max="14575" width="6.375" style="17" customWidth="1"/>
    <col min="14576" max="14576" width="4.875" style="17" customWidth="1"/>
    <col min="14577" max="14577" width="8.5" style="17" customWidth="1"/>
    <col min="14578" max="14581" width="12.625" style="17" customWidth="1"/>
    <col min="14582" max="14582" width="6.5" style="17" customWidth="1"/>
    <col min="14583" max="14583" width="12.625" style="17" customWidth="1"/>
    <col min="14584" max="14584" width="6.625" style="17" customWidth="1"/>
    <col min="14585" max="14585" width="5.625" style="17" customWidth="1"/>
    <col min="14586" max="14586" width="12.625" style="17" customWidth="1"/>
    <col min="14587" max="14587" width="4.125" style="17" customWidth="1"/>
    <col min="14588" max="14588" width="1.125" style="17" customWidth="1"/>
    <col min="14589" max="14589" width="9" style="17"/>
    <col min="14590" max="14590" width="10.5" style="17" bestFit="1" customWidth="1"/>
    <col min="14591" max="14824" width="9" style="17"/>
    <col min="14825" max="14829" width="5.375" style="17" customWidth="1"/>
    <col min="14830" max="14830" width="12.875" style="17" customWidth="1"/>
    <col min="14831" max="14831" width="6.375" style="17" customWidth="1"/>
    <col min="14832" max="14832" width="4.875" style="17" customWidth="1"/>
    <col min="14833" max="14833" width="8.5" style="17" customWidth="1"/>
    <col min="14834" max="14837" width="12.625" style="17" customWidth="1"/>
    <col min="14838" max="14838" width="6.5" style="17" customWidth="1"/>
    <col min="14839" max="14839" width="12.625" style="17" customWidth="1"/>
    <col min="14840" max="14840" width="6.625" style="17" customWidth="1"/>
    <col min="14841" max="14841" width="5.625" style="17" customWidth="1"/>
    <col min="14842" max="14842" width="12.625" style="17" customWidth="1"/>
    <col min="14843" max="14843" width="4.125" style="17" customWidth="1"/>
    <col min="14844" max="14844" width="1.125" style="17" customWidth="1"/>
    <col min="14845" max="14845" width="9" style="17"/>
    <col min="14846" max="14846" width="10.5" style="17" bestFit="1" customWidth="1"/>
    <col min="14847" max="15080" width="9" style="17"/>
    <col min="15081" max="15085" width="5.375" style="17" customWidth="1"/>
    <col min="15086" max="15086" width="12.875" style="17" customWidth="1"/>
    <col min="15087" max="15087" width="6.375" style="17" customWidth="1"/>
    <col min="15088" max="15088" width="4.875" style="17" customWidth="1"/>
    <col min="15089" max="15089" width="8.5" style="17" customWidth="1"/>
    <col min="15090" max="15093" width="12.625" style="17" customWidth="1"/>
    <col min="15094" max="15094" width="6.5" style="17" customWidth="1"/>
    <col min="15095" max="15095" width="12.625" style="17" customWidth="1"/>
    <col min="15096" max="15096" width="6.625" style="17" customWidth="1"/>
    <col min="15097" max="15097" width="5.625" style="17" customWidth="1"/>
    <col min="15098" max="15098" width="12.625" style="17" customWidth="1"/>
    <col min="15099" max="15099" width="4.125" style="17" customWidth="1"/>
    <col min="15100" max="15100" width="1.125" style="17" customWidth="1"/>
    <col min="15101" max="15101" width="9" style="17"/>
    <col min="15102" max="15102" width="10.5" style="17" bestFit="1" customWidth="1"/>
    <col min="15103" max="15336" width="9" style="17"/>
    <col min="15337" max="15341" width="5.375" style="17" customWidth="1"/>
    <col min="15342" max="15342" width="12.875" style="17" customWidth="1"/>
    <col min="15343" max="15343" width="6.375" style="17" customWidth="1"/>
    <col min="15344" max="15344" width="4.875" style="17" customWidth="1"/>
    <col min="15345" max="15345" width="8.5" style="17" customWidth="1"/>
    <col min="15346" max="15349" width="12.625" style="17" customWidth="1"/>
    <col min="15350" max="15350" width="6.5" style="17" customWidth="1"/>
    <col min="15351" max="15351" width="12.625" style="17" customWidth="1"/>
    <col min="15352" max="15352" width="6.625" style="17" customWidth="1"/>
    <col min="15353" max="15353" width="5.625" style="17" customWidth="1"/>
    <col min="15354" max="15354" width="12.625" style="17" customWidth="1"/>
    <col min="15355" max="15355" width="4.125" style="17" customWidth="1"/>
    <col min="15356" max="15356" width="1.125" style="17" customWidth="1"/>
    <col min="15357" max="15357" width="9" style="17"/>
    <col min="15358" max="15358" width="10.5" style="17" bestFit="1" customWidth="1"/>
    <col min="15359" max="15592" width="9" style="17"/>
    <col min="15593" max="15597" width="5.375" style="17" customWidth="1"/>
    <col min="15598" max="15598" width="12.875" style="17" customWidth="1"/>
    <col min="15599" max="15599" width="6.375" style="17" customWidth="1"/>
    <col min="15600" max="15600" width="4.875" style="17" customWidth="1"/>
    <col min="15601" max="15601" width="8.5" style="17" customWidth="1"/>
    <col min="15602" max="15605" width="12.625" style="17" customWidth="1"/>
    <col min="15606" max="15606" width="6.5" style="17" customWidth="1"/>
    <col min="15607" max="15607" width="12.625" style="17" customWidth="1"/>
    <col min="15608" max="15608" width="6.625" style="17" customWidth="1"/>
    <col min="15609" max="15609" width="5.625" style="17" customWidth="1"/>
    <col min="15610" max="15610" width="12.625" style="17" customWidth="1"/>
    <col min="15611" max="15611" width="4.125" style="17" customWidth="1"/>
    <col min="15612" max="15612" width="1.125" style="17" customWidth="1"/>
    <col min="15613" max="15613" width="9" style="17"/>
    <col min="15614" max="15614" width="10.5" style="17" bestFit="1" customWidth="1"/>
    <col min="15615" max="15848" width="9" style="17"/>
    <col min="15849" max="15853" width="5.375" style="17" customWidth="1"/>
    <col min="15854" max="15854" width="12.875" style="17" customWidth="1"/>
    <col min="15855" max="15855" width="6.375" style="17" customWidth="1"/>
    <col min="15856" max="15856" width="4.875" style="17" customWidth="1"/>
    <col min="15857" max="15857" width="8.5" style="17" customWidth="1"/>
    <col min="15858" max="15861" width="12.625" style="17" customWidth="1"/>
    <col min="15862" max="15862" width="6.5" style="17" customWidth="1"/>
    <col min="15863" max="15863" width="12.625" style="17" customWidth="1"/>
    <col min="15864" max="15864" width="6.625" style="17" customWidth="1"/>
    <col min="15865" max="15865" width="5.625" style="17" customWidth="1"/>
    <col min="15866" max="15866" width="12.625" style="17" customWidth="1"/>
    <col min="15867" max="15867" width="4.125" style="17" customWidth="1"/>
    <col min="15868" max="15868" width="1.125" style="17" customWidth="1"/>
    <col min="15869" max="15869" width="9" style="17"/>
    <col min="15870" max="15870" width="10.5" style="17" bestFit="1" customWidth="1"/>
    <col min="15871" max="16104" width="9" style="17"/>
    <col min="16105" max="16109" width="5.375" style="17" customWidth="1"/>
    <col min="16110" max="16110" width="12.875" style="17" customWidth="1"/>
    <col min="16111" max="16111" width="6.375" style="17" customWidth="1"/>
    <col min="16112" max="16112" width="4.875" style="17" customWidth="1"/>
    <col min="16113" max="16113" width="8.5" style="17" customWidth="1"/>
    <col min="16114" max="16117" width="12.625" style="17" customWidth="1"/>
    <col min="16118" max="16118" width="6.5" style="17" customWidth="1"/>
    <col min="16119" max="16119" width="12.625" style="17" customWidth="1"/>
    <col min="16120" max="16120" width="6.625" style="17" customWidth="1"/>
    <col min="16121" max="16121" width="5.625" style="17" customWidth="1"/>
    <col min="16122" max="16122" width="12.625" style="17" customWidth="1"/>
    <col min="16123" max="16123" width="4.125" style="17" customWidth="1"/>
    <col min="16124" max="16124" width="1.125" style="17" customWidth="1"/>
    <col min="16125" max="16125" width="9" style="17"/>
    <col min="16126" max="16126" width="10.5" style="17" bestFit="1" customWidth="1"/>
    <col min="16127" max="16384" width="9" style="17"/>
  </cols>
  <sheetData>
    <row r="1" spans="1:15" ht="14.25" customHeight="1">
      <c r="B1" s="438"/>
      <c r="C1" s="438"/>
      <c r="D1" s="438"/>
      <c r="E1" s="438"/>
      <c r="F1" s="438"/>
      <c r="G1" s="438"/>
      <c r="H1" s="438"/>
      <c r="I1" s="438"/>
      <c r="J1" s="439" t="s">
        <v>86</v>
      </c>
      <c r="K1" s="440">
        <v>5000</v>
      </c>
      <c r="L1" s="441" t="s">
        <v>44</v>
      </c>
    </row>
    <row r="2" spans="1:15" s="36" customFormat="1" ht="18" customHeight="1">
      <c r="B2" s="371" t="s">
        <v>351</v>
      </c>
      <c r="C2" s="442"/>
      <c r="D2" s="442"/>
      <c r="E2" s="442"/>
      <c r="F2" s="442"/>
      <c r="G2" s="442"/>
      <c r="H2" s="442"/>
      <c r="I2" s="442"/>
      <c r="J2" s="442"/>
      <c r="K2" s="442"/>
      <c r="L2" s="442"/>
      <c r="M2" s="35"/>
    </row>
    <row r="3" spans="1:15" s="36" customFormat="1" ht="33.75" customHeight="1">
      <c r="B3" s="441"/>
      <c r="C3" s="622" t="s">
        <v>98</v>
      </c>
      <c r="D3" s="622"/>
      <c r="E3" s="622"/>
      <c r="F3" s="622"/>
      <c r="G3" s="622"/>
      <c r="H3" s="622"/>
      <c r="I3" s="622"/>
      <c r="J3" s="622"/>
      <c r="K3" s="622"/>
      <c r="L3" s="622"/>
      <c r="M3" s="76"/>
    </row>
    <row r="4" spans="1:15" ht="15">
      <c r="A4" s="18"/>
      <c r="C4" s="16"/>
      <c r="D4" s="16"/>
      <c r="E4" s="16"/>
      <c r="F4" s="16"/>
      <c r="G4" s="16"/>
      <c r="H4" s="16"/>
      <c r="I4" s="16"/>
      <c r="J4" s="16"/>
      <c r="K4" s="16"/>
      <c r="L4" s="16"/>
      <c r="M4" s="16"/>
    </row>
    <row r="5" spans="1:15" ht="31.5" customHeight="1">
      <c r="C5" s="191" t="s">
        <v>88</v>
      </c>
      <c r="D5" s="180" t="s">
        <v>89</v>
      </c>
      <c r="E5" s="619" t="s">
        <v>99</v>
      </c>
      <c r="F5" s="620"/>
      <c r="G5" s="621"/>
      <c r="H5" s="188" t="s">
        <v>93</v>
      </c>
      <c r="I5" s="188" t="s">
        <v>85</v>
      </c>
      <c r="J5" s="191" t="s">
        <v>91</v>
      </c>
      <c r="K5" s="180" t="s">
        <v>90</v>
      </c>
      <c r="L5" s="188" t="s">
        <v>100</v>
      </c>
    </row>
    <row r="6" spans="1:15" ht="15.75" customHeight="1">
      <c r="C6" s="196"/>
      <c r="D6" s="19"/>
      <c r="E6" s="327"/>
      <c r="F6" s="19"/>
      <c r="G6" s="328"/>
      <c r="H6" s="189"/>
      <c r="I6" s="190" t="s">
        <v>134</v>
      </c>
      <c r="J6" s="190" t="s">
        <v>92</v>
      </c>
      <c r="K6" s="186" t="s">
        <v>44</v>
      </c>
      <c r="L6" s="189"/>
    </row>
    <row r="7" spans="1:15" ht="32.25" customHeight="1">
      <c r="C7" s="197" t="s">
        <v>95</v>
      </c>
      <c r="D7" s="21"/>
      <c r="E7" s="329"/>
      <c r="F7" s="181" t="s">
        <v>87</v>
      </c>
      <c r="G7" s="20"/>
      <c r="H7" s="187"/>
      <c r="I7" s="187"/>
      <c r="J7" s="192"/>
      <c r="K7" s="21" t="str">
        <f>IF(J7=0,"",ROUNDDOWN(J7*$K$1,-3))</f>
        <v/>
      </c>
      <c r="L7" s="187"/>
      <c r="O7" s="17" t="str">
        <f>IF(I7&lt;J7,"Error！","")</f>
        <v/>
      </c>
    </row>
    <row r="8" spans="1:15" ht="32.25" customHeight="1">
      <c r="C8" s="197" t="s">
        <v>135</v>
      </c>
      <c r="D8" s="21"/>
      <c r="E8" s="329"/>
      <c r="F8" s="181" t="s">
        <v>136</v>
      </c>
      <c r="G8" s="20"/>
      <c r="H8" s="187"/>
      <c r="I8" s="187"/>
      <c r="J8" s="192"/>
      <c r="K8" s="21" t="str">
        <f t="shared" ref="K8:K16" si="0">IF(J8=0,"",ROUNDDOWN(J8*$K$1,-3))</f>
        <v/>
      </c>
      <c r="L8" s="187"/>
      <c r="O8" s="17" t="str">
        <f t="shared" ref="O8:O16" si="1">IF(I8&lt;J8,"Error！","")</f>
        <v/>
      </c>
    </row>
    <row r="9" spans="1:15" ht="32.25" customHeight="1">
      <c r="C9" s="197" t="s">
        <v>137</v>
      </c>
      <c r="D9" s="21"/>
      <c r="E9" s="329"/>
      <c r="F9" s="181" t="s">
        <v>136</v>
      </c>
      <c r="G9" s="20"/>
      <c r="H9" s="187"/>
      <c r="I9" s="187"/>
      <c r="J9" s="192"/>
      <c r="K9" s="21" t="str">
        <f t="shared" si="0"/>
        <v/>
      </c>
      <c r="L9" s="187"/>
      <c r="O9" s="17" t="str">
        <f t="shared" si="1"/>
        <v/>
      </c>
    </row>
    <row r="10" spans="1:15" ht="32.25" customHeight="1">
      <c r="C10" s="197" t="s">
        <v>138</v>
      </c>
      <c r="D10" s="21"/>
      <c r="E10" s="329"/>
      <c r="F10" s="181" t="s">
        <v>136</v>
      </c>
      <c r="G10" s="20"/>
      <c r="H10" s="187"/>
      <c r="I10" s="187"/>
      <c r="J10" s="192"/>
      <c r="K10" s="21" t="str">
        <f t="shared" si="0"/>
        <v/>
      </c>
      <c r="L10" s="187"/>
      <c r="O10" s="17" t="str">
        <f t="shared" si="1"/>
        <v/>
      </c>
    </row>
    <row r="11" spans="1:15" ht="32.25" customHeight="1">
      <c r="C11" s="197" t="s">
        <v>139</v>
      </c>
      <c r="D11" s="21"/>
      <c r="E11" s="329"/>
      <c r="F11" s="181" t="s">
        <v>133</v>
      </c>
      <c r="G11" s="20"/>
      <c r="H11" s="187"/>
      <c r="I11" s="187"/>
      <c r="J11" s="192"/>
      <c r="K11" s="21" t="str">
        <f t="shared" si="0"/>
        <v/>
      </c>
      <c r="L11" s="187"/>
      <c r="O11" s="17" t="str">
        <f t="shared" si="1"/>
        <v/>
      </c>
    </row>
    <row r="12" spans="1:15" ht="32.25" customHeight="1">
      <c r="C12" s="197" t="s">
        <v>96</v>
      </c>
      <c r="D12" s="21"/>
      <c r="E12" s="329"/>
      <c r="F12" s="181" t="s">
        <v>136</v>
      </c>
      <c r="G12" s="20"/>
      <c r="H12" s="187"/>
      <c r="I12" s="187"/>
      <c r="J12" s="192"/>
      <c r="K12" s="21" t="str">
        <f>IF(J12=0,"",ROUNDDOWN(J12*$K$1,-3))</f>
        <v/>
      </c>
      <c r="L12" s="187"/>
      <c r="O12" s="17" t="str">
        <f t="shared" si="1"/>
        <v/>
      </c>
    </row>
    <row r="13" spans="1:15" ht="32.25" customHeight="1">
      <c r="C13" s="197" t="s">
        <v>140</v>
      </c>
      <c r="D13" s="21"/>
      <c r="E13" s="329"/>
      <c r="F13" s="181" t="s">
        <v>87</v>
      </c>
      <c r="G13" s="20"/>
      <c r="H13" s="187"/>
      <c r="I13" s="187"/>
      <c r="J13" s="192"/>
      <c r="K13" s="21" t="str">
        <f t="shared" si="0"/>
        <v/>
      </c>
      <c r="L13" s="187"/>
      <c r="O13" s="17" t="str">
        <f t="shared" si="1"/>
        <v/>
      </c>
    </row>
    <row r="14" spans="1:15" ht="32.25" customHeight="1">
      <c r="C14" s="197" t="s">
        <v>141</v>
      </c>
      <c r="D14" s="21"/>
      <c r="E14" s="329"/>
      <c r="F14" s="181" t="s">
        <v>133</v>
      </c>
      <c r="G14" s="20"/>
      <c r="H14" s="187"/>
      <c r="I14" s="187"/>
      <c r="J14" s="192"/>
      <c r="K14" s="21" t="str">
        <f t="shared" si="0"/>
        <v/>
      </c>
      <c r="L14" s="187"/>
      <c r="O14" s="17" t="str">
        <f t="shared" si="1"/>
        <v/>
      </c>
    </row>
    <row r="15" spans="1:15" ht="32.25" customHeight="1">
      <c r="C15" s="197" t="s">
        <v>142</v>
      </c>
      <c r="D15" s="21"/>
      <c r="E15" s="329"/>
      <c r="F15" s="181" t="s">
        <v>87</v>
      </c>
      <c r="G15" s="20"/>
      <c r="H15" s="187"/>
      <c r="I15" s="187"/>
      <c r="J15" s="192"/>
      <c r="K15" s="21" t="str">
        <f t="shared" si="0"/>
        <v/>
      </c>
      <c r="L15" s="187"/>
      <c r="O15" s="17" t="str">
        <f t="shared" si="1"/>
        <v/>
      </c>
    </row>
    <row r="16" spans="1:15" ht="32.25" customHeight="1">
      <c r="C16" s="197" t="s">
        <v>97</v>
      </c>
      <c r="D16" s="21"/>
      <c r="E16" s="329"/>
      <c r="F16" s="181" t="s">
        <v>136</v>
      </c>
      <c r="G16" s="20"/>
      <c r="H16" s="187"/>
      <c r="I16" s="187"/>
      <c r="J16" s="192"/>
      <c r="K16" s="21" t="str">
        <f t="shared" si="0"/>
        <v/>
      </c>
      <c r="L16" s="187"/>
      <c r="O16" s="17" t="str">
        <f t="shared" si="1"/>
        <v/>
      </c>
    </row>
    <row r="17" spans="8:12" ht="32.25" customHeight="1">
      <c r="H17" s="193" t="s">
        <v>94</v>
      </c>
      <c r="I17" s="195">
        <f>SUM(I7:I16)</f>
        <v>0</v>
      </c>
      <c r="J17" s="195" t="str">
        <f>IF(J7=0,"",SUM(J7:J16))</f>
        <v/>
      </c>
      <c r="K17" s="194">
        <f>SUM(K7:K16)</f>
        <v>0</v>
      </c>
      <c r="L17" s="199" t="str">
        <f>IF(J7=0,"",COUNTA(J7:J16))</f>
        <v/>
      </c>
    </row>
    <row r="18" spans="8:12" s="35" customFormat="1" ht="14.25" customHeight="1"/>
    <row r="19" spans="8:12" s="35" customFormat="1" ht="14.25" customHeight="1"/>
    <row r="20" spans="8:12" s="35" customFormat="1" ht="14.25" customHeight="1"/>
    <row r="21" spans="8:12" s="36" customFormat="1" ht="14.25" customHeight="1"/>
  </sheetData>
  <mergeCells count="2">
    <mergeCell ref="E5:G5"/>
    <mergeCell ref="C3:L3"/>
  </mergeCells>
  <phoneticPr fontId="1"/>
  <printOptions horizontalCentered="1"/>
  <pageMargins left="0.26" right="0.32" top="0.98425196850393704" bottom="0.98425196850393704" header="0.51181102362204722" footer="0.5118110236220472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showZeros="0" view="pageBreakPreview" zoomScale="70" zoomScaleSheetLayoutView="70" workbookViewId="0">
      <selection activeCell="E5" sqref="E5:G5"/>
    </sheetView>
  </sheetViews>
  <sheetFormatPr defaultRowHeight="14.25" customHeight="1"/>
  <cols>
    <col min="1" max="2" width="2.375" style="438" customWidth="1"/>
    <col min="3" max="3" width="5.625" style="438" customWidth="1"/>
    <col min="4" max="4" width="22.75" style="438" customWidth="1"/>
    <col min="5" max="5" width="15" style="438" customWidth="1"/>
    <col min="6" max="6" width="7.5" style="438" customWidth="1"/>
    <col min="7" max="7" width="15" style="438" customWidth="1"/>
    <col min="8" max="8" width="16.5" style="438" customWidth="1"/>
    <col min="9" max="9" width="10" style="438" customWidth="1"/>
    <col min="10" max="10" width="11.125" style="438" customWidth="1"/>
    <col min="11" max="11" width="15.875" style="438" customWidth="1"/>
    <col min="12" max="12" width="17.75" style="438" customWidth="1"/>
    <col min="13" max="13" width="2.375" style="438" customWidth="1"/>
    <col min="14" max="232" width="9" style="438"/>
    <col min="233" max="237" width="5.375" style="438" customWidth="1"/>
    <col min="238" max="238" width="12.875" style="438" customWidth="1"/>
    <col min="239" max="239" width="6.375" style="438" customWidth="1"/>
    <col min="240" max="240" width="4.875" style="438" customWidth="1"/>
    <col min="241" max="241" width="8.5" style="438" customWidth="1"/>
    <col min="242" max="245" width="12.625" style="438" customWidth="1"/>
    <col min="246" max="246" width="6.5" style="438" customWidth="1"/>
    <col min="247" max="247" width="12.625" style="438" customWidth="1"/>
    <col min="248" max="248" width="6.625" style="438" customWidth="1"/>
    <col min="249" max="249" width="5.625" style="438" customWidth="1"/>
    <col min="250" max="250" width="12.625" style="438" customWidth="1"/>
    <col min="251" max="251" width="4.125" style="438" customWidth="1"/>
    <col min="252" max="252" width="1.125" style="438" customWidth="1"/>
    <col min="253" max="253" width="9" style="438"/>
    <col min="254" max="254" width="10.5" style="438" bestFit="1" customWidth="1"/>
    <col min="255" max="488" width="9" style="438"/>
    <col min="489" max="493" width="5.375" style="438" customWidth="1"/>
    <col min="494" max="494" width="12.875" style="438" customWidth="1"/>
    <col min="495" max="495" width="6.375" style="438" customWidth="1"/>
    <col min="496" max="496" width="4.875" style="438" customWidth="1"/>
    <col min="497" max="497" width="8.5" style="438" customWidth="1"/>
    <col min="498" max="501" width="12.625" style="438" customWidth="1"/>
    <col min="502" max="502" width="6.5" style="438" customWidth="1"/>
    <col min="503" max="503" width="12.625" style="438" customWidth="1"/>
    <col min="504" max="504" width="6.625" style="438" customWidth="1"/>
    <col min="505" max="505" width="5.625" style="438" customWidth="1"/>
    <col min="506" max="506" width="12.625" style="438" customWidth="1"/>
    <col min="507" max="507" width="4.125" style="438" customWidth="1"/>
    <col min="508" max="508" width="1.125" style="438" customWidth="1"/>
    <col min="509" max="509" width="9" style="438"/>
    <col min="510" max="510" width="10.5" style="438" bestFit="1" customWidth="1"/>
    <col min="511" max="744" width="9" style="438"/>
    <col min="745" max="749" width="5.375" style="438" customWidth="1"/>
    <col min="750" max="750" width="12.875" style="438" customWidth="1"/>
    <col min="751" max="751" width="6.375" style="438" customWidth="1"/>
    <col min="752" max="752" width="4.875" style="438" customWidth="1"/>
    <col min="753" max="753" width="8.5" style="438" customWidth="1"/>
    <col min="754" max="757" width="12.625" style="438" customWidth="1"/>
    <col min="758" max="758" width="6.5" style="438" customWidth="1"/>
    <col min="759" max="759" width="12.625" style="438" customWidth="1"/>
    <col min="760" max="760" width="6.625" style="438" customWidth="1"/>
    <col min="761" max="761" width="5.625" style="438" customWidth="1"/>
    <col min="762" max="762" width="12.625" style="438" customWidth="1"/>
    <col min="763" max="763" width="4.125" style="438" customWidth="1"/>
    <col min="764" max="764" width="1.125" style="438" customWidth="1"/>
    <col min="765" max="765" width="9" style="438"/>
    <col min="766" max="766" width="10.5" style="438" bestFit="1" customWidth="1"/>
    <col min="767" max="1000" width="9" style="438"/>
    <col min="1001" max="1005" width="5.375" style="438" customWidth="1"/>
    <col min="1006" max="1006" width="12.875" style="438" customWidth="1"/>
    <col min="1007" max="1007" width="6.375" style="438" customWidth="1"/>
    <col min="1008" max="1008" width="4.875" style="438" customWidth="1"/>
    <col min="1009" max="1009" width="8.5" style="438" customWidth="1"/>
    <col min="1010" max="1013" width="12.625" style="438" customWidth="1"/>
    <col min="1014" max="1014" width="6.5" style="438" customWidth="1"/>
    <col min="1015" max="1015" width="12.625" style="438" customWidth="1"/>
    <col min="1016" max="1016" width="6.625" style="438" customWidth="1"/>
    <col min="1017" max="1017" width="5.625" style="438" customWidth="1"/>
    <col min="1018" max="1018" width="12.625" style="438" customWidth="1"/>
    <col min="1019" max="1019" width="4.125" style="438" customWidth="1"/>
    <col min="1020" max="1020" width="1.125" style="438" customWidth="1"/>
    <col min="1021" max="1021" width="9" style="438"/>
    <col min="1022" max="1022" width="10.5" style="438" bestFit="1" customWidth="1"/>
    <col min="1023" max="1256" width="9" style="438"/>
    <col min="1257" max="1261" width="5.375" style="438" customWidth="1"/>
    <col min="1262" max="1262" width="12.875" style="438" customWidth="1"/>
    <col min="1263" max="1263" width="6.375" style="438" customWidth="1"/>
    <col min="1264" max="1264" width="4.875" style="438" customWidth="1"/>
    <col min="1265" max="1265" width="8.5" style="438" customWidth="1"/>
    <col min="1266" max="1269" width="12.625" style="438" customWidth="1"/>
    <col min="1270" max="1270" width="6.5" style="438" customWidth="1"/>
    <col min="1271" max="1271" width="12.625" style="438" customWidth="1"/>
    <col min="1272" max="1272" width="6.625" style="438" customWidth="1"/>
    <col min="1273" max="1273" width="5.625" style="438" customWidth="1"/>
    <col min="1274" max="1274" width="12.625" style="438" customWidth="1"/>
    <col min="1275" max="1275" width="4.125" style="438" customWidth="1"/>
    <col min="1276" max="1276" width="1.125" style="438" customWidth="1"/>
    <col min="1277" max="1277" width="9" style="438"/>
    <col min="1278" max="1278" width="10.5" style="438" bestFit="1" customWidth="1"/>
    <col min="1279" max="1512" width="9" style="438"/>
    <col min="1513" max="1517" width="5.375" style="438" customWidth="1"/>
    <col min="1518" max="1518" width="12.875" style="438" customWidth="1"/>
    <col min="1519" max="1519" width="6.375" style="438" customWidth="1"/>
    <col min="1520" max="1520" width="4.875" style="438" customWidth="1"/>
    <col min="1521" max="1521" width="8.5" style="438" customWidth="1"/>
    <col min="1522" max="1525" width="12.625" style="438" customWidth="1"/>
    <col min="1526" max="1526" width="6.5" style="438" customWidth="1"/>
    <col min="1527" max="1527" width="12.625" style="438" customWidth="1"/>
    <col min="1528" max="1528" width="6.625" style="438" customWidth="1"/>
    <col min="1529" max="1529" width="5.625" style="438" customWidth="1"/>
    <col min="1530" max="1530" width="12.625" style="438" customWidth="1"/>
    <col min="1531" max="1531" width="4.125" style="438" customWidth="1"/>
    <col min="1532" max="1532" width="1.125" style="438" customWidth="1"/>
    <col min="1533" max="1533" width="9" style="438"/>
    <col min="1534" max="1534" width="10.5" style="438" bestFit="1" customWidth="1"/>
    <col min="1535" max="1768" width="9" style="438"/>
    <col min="1769" max="1773" width="5.375" style="438" customWidth="1"/>
    <col min="1774" max="1774" width="12.875" style="438" customWidth="1"/>
    <col min="1775" max="1775" width="6.375" style="438" customWidth="1"/>
    <col min="1776" max="1776" width="4.875" style="438" customWidth="1"/>
    <col min="1777" max="1777" width="8.5" style="438" customWidth="1"/>
    <col min="1778" max="1781" width="12.625" style="438" customWidth="1"/>
    <col min="1782" max="1782" width="6.5" style="438" customWidth="1"/>
    <col min="1783" max="1783" width="12.625" style="438" customWidth="1"/>
    <col min="1784" max="1784" width="6.625" style="438" customWidth="1"/>
    <col min="1785" max="1785" width="5.625" style="438" customWidth="1"/>
    <col min="1786" max="1786" width="12.625" style="438" customWidth="1"/>
    <col min="1787" max="1787" width="4.125" style="438" customWidth="1"/>
    <col min="1788" max="1788" width="1.125" style="438" customWidth="1"/>
    <col min="1789" max="1789" width="9" style="438"/>
    <col min="1790" max="1790" width="10.5" style="438" bestFit="1" customWidth="1"/>
    <col min="1791" max="2024" width="9" style="438"/>
    <col min="2025" max="2029" width="5.375" style="438" customWidth="1"/>
    <col min="2030" max="2030" width="12.875" style="438" customWidth="1"/>
    <col min="2031" max="2031" width="6.375" style="438" customWidth="1"/>
    <col min="2032" max="2032" width="4.875" style="438" customWidth="1"/>
    <col min="2033" max="2033" width="8.5" style="438" customWidth="1"/>
    <col min="2034" max="2037" width="12.625" style="438" customWidth="1"/>
    <col min="2038" max="2038" width="6.5" style="438" customWidth="1"/>
    <col min="2039" max="2039" width="12.625" style="438" customWidth="1"/>
    <col min="2040" max="2040" width="6.625" style="438" customWidth="1"/>
    <col min="2041" max="2041" width="5.625" style="438" customWidth="1"/>
    <col min="2042" max="2042" width="12.625" style="438" customWidth="1"/>
    <col min="2043" max="2043" width="4.125" style="438" customWidth="1"/>
    <col min="2044" max="2044" width="1.125" style="438" customWidth="1"/>
    <col min="2045" max="2045" width="9" style="438"/>
    <col min="2046" max="2046" width="10.5" style="438" bestFit="1" customWidth="1"/>
    <col min="2047" max="2280" width="9" style="438"/>
    <col min="2281" max="2285" width="5.375" style="438" customWidth="1"/>
    <col min="2286" max="2286" width="12.875" style="438" customWidth="1"/>
    <col min="2287" max="2287" width="6.375" style="438" customWidth="1"/>
    <col min="2288" max="2288" width="4.875" style="438" customWidth="1"/>
    <col min="2289" max="2289" width="8.5" style="438" customWidth="1"/>
    <col min="2290" max="2293" width="12.625" style="438" customWidth="1"/>
    <col min="2294" max="2294" width="6.5" style="438" customWidth="1"/>
    <col min="2295" max="2295" width="12.625" style="438" customWidth="1"/>
    <col min="2296" max="2296" width="6.625" style="438" customWidth="1"/>
    <col min="2297" max="2297" width="5.625" style="438" customWidth="1"/>
    <col min="2298" max="2298" width="12.625" style="438" customWidth="1"/>
    <col min="2299" max="2299" width="4.125" style="438" customWidth="1"/>
    <col min="2300" max="2300" width="1.125" style="438" customWidth="1"/>
    <col min="2301" max="2301" width="9" style="438"/>
    <col min="2302" max="2302" width="10.5" style="438" bestFit="1" customWidth="1"/>
    <col min="2303" max="2536" width="9" style="438"/>
    <col min="2537" max="2541" width="5.375" style="438" customWidth="1"/>
    <col min="2542" max="2542" width="12.875" style="438" customWidth="1"/>
    <col min="2543" max="2543" width="6.375" style="438" customWidth="1"/>
    <col min="2544" max="2544" width="4.875" style="438" customWidth="1"/>
    <col min="2545" max="2545" width="8.5" style="438" customWidth="1"/>
    <col min="2546" max="2549" width="12.625" style="438" customWidth="1"/>
    <col min="2550" max="2550" width="6.5" style="438" customWidth="1"/>
    <col min="2551" max="2551" width="12.625" style="438" customWidth="1"/>
    <col min="2552" max="2552" width="6.625" style="438" customWidth="1"/>
    <col min="2553" max="2553" width="5.625" style="438" customWidth="1"/>
    <col min="2554" max="2554" width="12.625" style="438" customWidth="1"/>
    <col min="2555" max="2555" width="4.125" style="438" customWidth="1"/>
    <col min="2556" max="2556" width="1.125" style="438" customWidth="1"/>
    <col min="2557" max="2557" width="9" style="438"/>
    <col min="2558" max="2558" width="10.5" style="438" bestFit="1" customWidth="1"/>
    <col min="2559" max="2792" width="9" style="438"/>
    <col min="2793" max="2797" width="5.375" style="438" customWidth="1"/>
    <col min="2798" max="2798" width="12.875" style="438" customWidth="1"/>
    <col min="2799" max="2799" width="6.375" style="438" customWidth="1"/>
    <col min="2800" max="2800" width="4.875" style="438" customWidth="1"/>
    <col min="2801" max="2801" width="8.5" style="438" customWidth="1"/>
    <col min="2802" max="2805" width="12.625" style="438" customWidth="1"/>
    <col min="2806" max="2806" width="6.5" style="438" customWidth="1"/>
    <col min="2807" max="2807" width="12.625" style="438" customWidth="1"/>
    <col min="2808" max="2808" width="6.625" style="438" customWidth="1"/>
    <col min="2809" max="2809" width="5.625" style="438" customWidth="1"/>
    <col min="2810" max="2810" width="12.625" style="438" customWidth="1"/>
    <col min="2811" max="2811" width="4.125" style="438" customWidth="1"/>
    <col min="2812" max="2812" width="1.125" style="438" customWidth="1"/>
    <col min="2813" max="2813" width="9" style="438"/>
    <col min="2814" max="2814" width="10.5" style="438" bestFit="1" customWidth="1"/>
    <col min="2815" max="3048" width="9" style="438"/>
    <col min="3049" max="3053" width="5.375" style="438" customWidth="1"/>
    <col min="3054" max="3054" width="12.875" style="438" customWidth="1"/>
    <col min="3055" max="3055" width="6.375" style="438" customWidth="1"/>
    <col min="3056" max="3056" width="4.875" style="438" customWidth="1"/>
    <col min="3057" max="3057" width="8.5" style="438" customWidth="1"/>
    <col min="3058" max="3061" width="12.625" style="438" customWidth="1"/>
    <col min="3062" max="3062" width="6.5" style="438" customWidth="1"/>
    <col min="3063" max="3063" width="12.625" style="438" customWidth="1"/>
    <col min="3064" max="3064" width="6.625" style="438" customWidth="1"/>
    <col min="3065" max="3065" width="5.625" style="438" customWidth="1"/>
    <col min="3066" max="3066" width="12.625" style="438" customWidth="1"/>
    <col min="3067" max="3067" width="4.125" style="438" customWidth="1"/>
    <col min="3068" max="3068" width="1.125" style="438" customWidth="1"/>
    <col min="3069" max="3069" width="9" style="438"/>
    <col min="3070" max="3070" width="10.5" style="438" bestFit="1" customWidth="1"/>
    <col min="3071" max="3304" width="9" style="438"/>
    <col min="3305" max="3309" width="5.375" style="438" customWidth="1"/>
    <col min="3310" max="3310" width="12.875" style="438" customWidth="1"/>
    <col min="3311" max="3311" width="6.375" style="438" customWidth="1"/>
    <col min="3312" max="3312" width="4.875" style="438" customWidth="1"/>
    <col min="3313" max="3313" width="8.5" style="438" customWidth="1"/>
    <col min="3314" max="3317" width="12.625" style="438" customWidth="1"/>
    <col min="3318" max="3318" width="6.5" style="438" customWidth="1"/>
    <col min="3319" max="3319" width="12.625" style="438" customWidth="1"/>
    <col min="3320" max="3320" width="6.625" style="438" customWidth="1"/>
    <col min="3321" max="3321" width="5.625" style="438" customWidth="1"/>
    <col min="3322" max="3322" width="12.625" style="438" customWidth="1"/>
    <col min="3323" max="3323" width="4.125" style="438" customWidth="1"/>
    <col min="3324" max="3324" width="1.125" style="438" customWidth="1"/>
    <col min="3325" max="3325" width="9" style="438"/>
    <col min="3326" max="3326" width="10.5" style="438" bestFit="1" customWidth="1"/>
    <col min="3327" max="3560" width="9" style="438"/>
    <col min="3561" max="3565" width="5.375" style="438" customWidth="1"/>
    <col min="3566" max="3566" width="12.875" style="438" customWidth="1"/>
    <col min="3567" max="3567" width="6.375" style="438" customWidth="1"/>
    <col min="3568" max="3568" width="4.875" style="438" customWidth="1"/>
    <col min="3569" max="3569" width="8.5" style="438" customWidth="1"/>
    <col min="3570" max="3573" width="12.625" style="438" customWidth="1"/>
    <col min="3574" max="3574" width="6.5" style="438" customWidth="1"/>
    <col min="3575" max="3575" width="12.625" style="438" customWidth="1"/>
    <col min="3576" max="3576" width="6.625" style="438" customWidth="1"/>
    <col min="3577" max="3577" width="5.625" style="438" customWidth="1"/>
    <col min="3578" max="3578" width="12.625" style="438" customWidth="1"/>
    <col min="3579" max="3579" width="4.125" style="438" customWidth="1"/>
    <col min="3580" max="3580" width="1.125" style="438" customWidth="1"/>
    <col min="3581" max="3581" width="9" style="438"/>
    <col min="3582" max="3582" width="10.5" style="438" bestFit="1" customWidth="1"/>
    <col min="3583" max="3816" width="9" style="438"/>
    <col min="3817" max="3821" width="5.375" style="438" customWidth="1"/>
    <col min="3822" max="3822" width="12.875" style="438" customWidth="1"/>
    <col min="3823" max="3823" width="6.375" style="438" customWidth="1"/>
    <col min="3824" max="3824" width="4.875" style="438" customWidth="1"/>
    <col min="3825" max="3825" width="8.5" style="438" customWidth="1"/>
    <col min="3826" max="3829" width="12.625" style="438" customWidth="1"/>
    <col min="3830" max="3830" width="6.5" style="438" customWidth="1"/>
    <col min="3831" max="3831" width="12.625" style="438" customWidth="1"/>
    <col min="3832" max="3832" width="6.625" style="438" customWidth="1"/>
    <col min="3833" max="3833" width="5.625" style="438" customWidth="1"/>
    <col min="3834" max="3834" width="12.625" style="438" customWidth="1"/>
    <col min="3835" max="3835" width="4.125" style="438" customWidth="1"/>
    <col min="3836" max="3836" width="1.125" style="438" customWidth="1"/>
    <col min="3837" max="3837" width="9" style="438"/>
    <col min="3838" max="3838" width="10.5" style="438" bestFit="1" customWidth="1"/>
    <col min="3839" max="4072" width="9" style="438"/>
    <col min="4073" max="4077" width="5.375" style="438" customWidth="1"/>
    <col min="4078" max="4078" width="12.875" style="438" customWidth="1"/>
    <col min="4079" max="4079" width="6.375" style="438" customWidth="1"/>
    <col min="4080" max="4080" width="4.875" style="438" customWidth="1"/>
    <col min="4081" max="4081" width="8.5" style="438" customWidth="1"/>
    <col min="4082" max="4085" width="12.625" style="438" customWidth="1"/>
    <col min="4086" max="4086" width="6.5" style="438" customWidth="1"/>
    <col min="4087" max="4087" width="12.625" style="438" customWidth="1"/>
    <col min="4088" max="4088" width="6.625" style="438" customWidth="1"/>
    <col min="4089" max="4089" width="5.625" style="438" customWidth="1"/>
    <col min="4090" max="4090" width="12.625" style="438" customWidth="1"/>
    <col min="4091" max="4091" width="4.125" style="438" customWidth="1"/>
    <col min="4092" max="4092" width="1.125" style="438" customWidth="1"/>
    <col min="4093" max="4093" width="9" style="438"/>
    <col min="4094" max="4094" width="10.5" style="438" bestFit="1" customWidth="1"/>
    <col min="4095" max="4328" width="9" style="438"/>
    <col min="4329" max="4333" width="5.375" style="438" customWidth="1"/>
    <col min="4334" max="4334" width="12.875" style="438" customWidth="1"/>
    <col min="4335" max="4335" width="6.375" style="438" customWidth="1"/>
    <col min="4336" max="4336" width="4.875" style="438" customWidth="1"/>
    <col min="4337" max="4337" width="8.5" style="438" customWidth="1"/>
    <col min="4338" max="4341" width="12.625" style="438" customWidth="1"/>
    <col min="4342" max="4342" width="6.5" style="438" customWidth="1"/>
    <col min="4343" max="4343" width="12.625" style="438" customWidth="1"/>
    <col min="4344" max="4344" width="6.625" style="438" customWidth="1"/>
    <col min="4345" max="4345" width="5.625" style="438" customWidth="1"/>
    <col min="4346" max="4346" width="12.625" style="438" customWidth="1"/>
    <col min="4347" max="4347" width="4.125" style="438" customWidth="1"/>
    <col min="4348" max="4348" width="1.125" style="438" customWidth="1"/>
    <col min="4349" max="4349" width="9" style="438"/>
    <col min="4350" max="4350" width="10.5" style="438" bestFit="1" customWidth="1"/>
    <col min="4351" max="4584" width="9" style="438"/>
    <col min="4585" max="4589" width="5.375" style="438" customWidth="1"/>
    <col min="4590" max="4590" width="12.875" style="438" customWidth="1"/>
    <col min="4591" max="4591" width="6.375" style="438" customWidth="1"/>
    <col min="4592" max="4592" width="4.875" style="438" customWidth="1"/>
    <col min="4593" max="4593" width="8.5" style="438" customWidth="1"/>
    <col min="4594" max="4597" width="12.625" style="438" customWidth="1"/>
    <col min="4598" max="4598" width="6.5" style="438" customWidth="1"/>
    <col min="4599" max="4599" width="12.625" style="438" customWidth="1"/>
    <col min="4600" max="4600" width="6.625" style="438" customWidth="1"/>
    <col min="4601" max="4601" width="5.625" style="438" customWidth="1"/>
    <col min="4602" max="4602" width="12.625" style="438" customWidth="1"/>
    <col min="4603" max="4603" width="4.125" style="438" customWidth="1"/>
    <col min="4604" max="4604" width="1.125" style="438" customWidth="1"/>
    <col min="4605" max="4605" width="9" style="438"/>
    <col min="4606" max="4606" width="10.5" style="438" bestFit="1" customWidth="1"/>
    <col min="4607" max="4840" width="9" style="438"/>
    <col min="4841" max="4845" width="5.375" style="438" customWidth="1"/>
    <col min="4846" max="4846" width="12.875" style="438" customWidth="1"/>
    <col min="4847" max="4847" width="6.375" style="438" customWidth="1"/>
    <col min="4848" max="4848" width="4.875" style="438" customWidth="1"/>
    <col min="4849" max="4849" width="8.5" style="438" customWidth="1"/>
    <col min="4850" max="4853" width="12.625" style="438" customWidth="1"/>
    <col min="4854" max="4854" width="6.5" style="438" customWidth="1"/>
    <col min="4855" max="4855" width="12.625" style="438" customWidth="1"/>
    <col min="4856" max="4856" width="6.625" style="438" customWidth="1"/>
    <col min="4857" max="4857" width="5.625" style="438" customWidth="1"/>
    <col min="4858" max="4858" width="12.625" style="438" customWidth="1"/>
    <col min="4859" max="4859" width="4.125" style="438" customWidth="1"/>
    <col min="4860" max="4860" width="1.125" style="438" customWidth="1"/>
    <col min="4861" max="4861" width="9" style="438"/>
    <col min="4862" max="4862" width="10.5" style="438" bestFit="1" customWidth="1"/>
    <col min="4863" max="5096" width="9" style="438"/>
    <col min="5097" max="5101" width="5.375" style="438" customWidth="1"/>
    <col min="5102" max="5102" width="12.875" style="438" customWidth="1"/>
    <col min="5103" max="5103" width="6.375" style="438" customWidth="1"/>
    <col min="5104" max="5104" width="4.875" style="438" customWidth="1"/>
    <col min="5105" max="5105" width="8.5" style="438" customWidth="1"/>
    <col min="5106" max="5109" width="12.625" style="438" customWidth="1"/>
    <col min="5110" max="5110" width="6.5" style="438" customWidth="1"/>
    <col min="5111" max="5111" width="12.625" style="438" customWidth="1"/>
    <col min="5112" max="5112" width="6.625" style="438" customWidth="1"/>
    <col min="5113" max="5113" width="5.625" style="438" customWidth="1"/>
    <col min="5114" max="5114" width="12.625" style="438" customWidth="1"/>
    <col min="5115" max="5115" width="4.125" style="438" customWidth="1"/>
    <col min="5116" max="5116" width="1.125" style="438" customWidth="1"/>
    <col min="5117" max="5117" width="9" style="438"/>
    <col min="5118" max="5118" width="10.5" style="438" bestFit="1" customWidth="1"/>
    <col min="5119" max="5352" width="9" style="438"/>
    <col min="5353" max="5357" width="5.375" style="438" customWidth="1"/>
    <col min="5358" max="5358" width="12.875" style="438" customWidth="1"/>
    <col min="5359" max="5359" width="6.375" style="438" customWidth="1"/>
    <col min="5360" max="5360" width="4.875" style="438" customWidth="1"/>
    <col min="5361" max="5361" width="8.5" style="438" customWidth="1"/>
    <col min="5362" max="5365" width="12.625" style="438" customWidth="1"/>
    <col min="5366" max="5366" width="6.5" style="438" customWidth="1"/>
    <col min="5367" max="5367" width="12.625" style="438" customWidth="1"/>
    <col min="5368" max="5368" width="6.625" style="438" customWidth="1"/>
    <col min="5369" max="5369" width="5.625" style="438" customWidth="1"/>
    <col min="5370" max="5370" width="12.625" style="438" customWidth="1"/>
    <col min="5371" max="5371" width="4.125" style="438" customWidth="1"/>
    <col min="5372" max="5372" width="1.125" style="438" customWidth="1"/>
    <col min="5373" max="5373" width="9" style="438"/>
    <col min="5374" max="5374" width="10.5" style="438" bestFit="1" customWidth="1"/>
    <col min="5375" max="5608" width="9" style="438"/>
    <col min="5609" max="5613" width="5.375" style="438" customWidth="1"/>
    <col min="5614" max="5614" width="12.875" style="438" customWidth="1"/>
    <col min="5615" max="5615" width="6.375" style="438" customWidth="1"/>
    <col min="5616" max="5616" width="4.875" style="438" customWidth="1"/>
    <col min="5617" max="5617" width="8.5" style="438" customWidth="1"/>
    <col min="5618" max="5621" width="12.625" style="438" customWidth="1"/>
    <col min="5622" max="5622" width="6.5" style="438" customWidth="1"/>
    <col min="5623" max="5623" width="12.625" style="438" customWidth="1"/>
    <col min="5624" max="5624" width="6.625" style="438" customWidth="1"/>
    <col min="5625" max="5625" width="5.625" style="438" customWidth="1"/>
    <col min="5626" max="5626" width="12.625" style="438" customWidth="1"/>
    <col min="5627" max="5627" width="4.125" style="438" customWidth="1"/>
    <col min="5628" max="5628" width="1.125" style="438" customWidth="1"/>
    <col min="5629" max="5629" width="9" style="438"/>
    <col min="5630" max="5630" width="10.5" style="438" bestFit="1" customWidth="1"/>
    <col min="5631" max="5864" width="9" style="438"/>
    <col min="5865" max="5869" width="5.375" style="438" customWidth="1"/>
    <col min="5870" max="5870" width="12.875" style="438" customWidth="1"/>
    <col min="5871" max="5871" width="6.375" style="438" customWidth="1"/>
    <col min="5872" max="5872" width="4.875" style="438" customWidth="1"/>
    <col min="5873" max="5873" width="8.5" style="438" customWidth="1"/>
    <col min="5874" max="5877" width="12.625" style="438" customWidth="1"/>
    <col min="5878" max="5878" width="6.5" style="438" customWidth="1"/>
    <col min="5879" max="5879" width="12.625" style="438" customWidth="1"/>
    <col min="5880" max="5880" width="6.625" style="438" customWidth="1"/>
    <col min="5881" max="5881" width="5.625" style="438" customWidth="1"/>
    <col min="5882" max="5882" width="12.625" style="438" customWidth="1"/>
    <col min="5883" max="5883" width="4.125" style="438" customWidth="1"/>
    <col min="5884" max="5884" width="1.125" style="438" customWidth="1"/>
    <col min="5885" max="5885" width="9" style="438"/>
    <col min="5886" max="5886" width="10.5" style="438" bestFit="1" customWidth="1"/>
    <col min="5887" max="6120" width="9" style="438"/>
    <col min="6121" max="6125" width="5.375" style="438" customWidth="1"/>
    <col min="6126" max="6126" width="12.875" style="438" customWidth="1"/>
    <col min="6127" max="6127" width="6.375" style="438" customWidth="1"/>
    <col min="6128" max="6128" width="4.875" style="438" customWidth="1"/>
    <col min="6129" max="6129" width="8.5" style="438" customWidth="1"/>
    <col min="6130" max="6133" width="12.625" style="438" customWidth="1"/>
    <col min="6134" max="6134" width="6.5" style="438" customWidth="1"/>
    <col min="6135" max="6135" width="12.625" style="438" customWidth="1"/>
    <col min="6136" max="6136" width="6.625" style="438" customWidth="1"/>
    <col min="6137" max="6137" width="5.625" style="438" customWidth="1"/>
    <col min="6138" max="6138" width="12.625" style="438" customWidth="1"/>
    <col min="6139" max="6139" width="4.125" style="438" customWidth="1"/>
    <col min="6140" max="6140" width="1.125" style="438" customWidth="1"/>
    <col min="6141" max="6141" width="9" style="438"/>
    <col min="6142" max="6142" width="10.5" style="438" bestFit="1" customWidth="1"/>
    <col min="6143" max="6376" width="9" style="438"/>
    <col min="6377" max="6381" width="5.375" style="438" customWidth="1"/>
    <col min="6382" max="6382" width="12.875" style="438" customWidth="1"/>
    <col min="6383" max="6383" width="6.375" style="438" customWidth="1"/>
    <col min="6384" max="6384" width="4.875" style="438" customWidth="1"/>
    <col min="6385" max="6385" width="8.5" style="438" customWidth="1"/>
    <col min="6386" max="6389" width="12.625" style="438" customWidth="1"/>
    <col min="6390" max="6390" width="6.5" style="438" customWidth="1"/>
    <col min="6391" max="6391" width="12.625" style="438" customWidth="1"/>
    <col min="6392" max="6392" width="6.625" style="438" customWidth="1"/>
    <col min="6393" max="6393" width="5.625" style="438" customWidth="1"/>
    <col min="6394" max="6394" width="12.625" style="438" customWidth="1"/>
    <col min="6395" max="6395" width="4.125" style="438" customWidth="1"/>
    <col min="6396" max="6396" width="1.125" style="438" customWidth="1"/>
    <col min="6397" max="6397" width="9" style="438"/>
    <col min="6398" max="6398" width="10.5" style="438" bestFit="1" customWidth="1"/>
    <col min="6399" max="6632" width="9" style="438"/>
    <col min="6633" max="6637" width="5.375" style="438" customWidth="1"/>
    <col min="6638" max="6638" width="12.875" style="438" customWidth="1"/>
    <col min="6639" max="6639" width="6.375" style="438" customWidth="1"/>
    <col min="6640" max="6640" width="4.875" style="438" customWidth="1"/>
    <col min="6641" max="6641" width="8.5" style="438" customWidth="1"/>
    <col min="6642" max="6645" width="12.625" style="438" customWidth="1"/>
    <col min="6646" max="6646" width="6.5" style="438" customWidth="1"/>
    <col min="6647" max="6647" width="12.625" style="438" customWidth="1"/>
    <col min="6648" max="6648" width="6.625" style="438" customWidth="1"/>
    <col min="6649" max="6649" width="5.625" style="438" customWidth="1"/>
    <col min="6650" max="6650" width="12.625" style="438" customWidth="1"/>
    <col min="6651" max="6651" width="4.125" style="438" customWidth="1"/>
    <col min="6652" max="6652" width="1.125" style="438" customWidth="1"/>
    <col min="6653" max="6653" width="9" style="438"/>
    <col min="6654" max="6654" width="10.5" style="438" bestFit="1" customWidth="1"/>
    <col min="6655" max="6888" width="9" style="438"/>
    <col min="6889" max="6893" width="5.375" style="438" customWidth="1"/>
    <col min="6894" max="6894" width="12.875" style="438" customWidth="1"/>
    <col min="6895" max="6895" width="6.375" style="438" customWidth="1"/>
    <col min="6896" max="6896" width="4.875" style="438" customWidth="1"/>
    <col min="6897" max="6897" width="8.5" style="438" customWidth="1"/>
    <col min="6898" max="6901" width="12.625" style="438" customWidth="1"/>
    <col min="6902" max="6902" width="6.5" style="438" customWidth="1"/>
    <col min="6903" max="6903" width="12.625" style="438" customWidth="1"/>
    <col min="6904" max="6904" width="6.625" style="438" customWidth="1"/>
    <col min="6905" max="6905" width="5.625" style="438" customWidth="1"/>
    <col min="6906" max="6906" width="12.625" style="438" customWidth="1"/>
    <col min="6907" max="6907" width="4.125" style="438" customWidth="1"/>
    <col min="6908" max="6908" width="1.125" style="438" customWidth="1"/>
    <col min="6909" max="6909" width="9" style="438"/>
    <col min="6910" max="6910" width="10.5" style="438" bestFit="1" customWidth="1"/>
    <col min="6911" max="7144" width="9" style="438"/>
    <col min="7145" max="7149" width="5.375" style="438" customWidth="1"/>
    <col min="7150" max="7150" width="12.875" style="438" customWidth="1"/>
    <col min="7151" max="7151" width="6.375" style="438" customWidth="1"/>
    <col min="7152" max="7152" width="4.875" style="438" customWidth="1"/>
    <col min="7153" max="7153" width="8.5" style="438" customWidth="1"/>
    <col min="7154" max="7157" width="12.625" style="438" customWidth="1"/>
    <col min="7158" max="7158" width="6.5" style="438" customWidth="1"/>
    <col min="7159" max="7159" width="12.625" style="438" customWidth="1"/>
    <col min="7160" max="7160" width="6.625" style="438" customWidth="1"/>
    <col min="7161" max="7161" width="5.625" style="438" customWidth="1"/>
    <col min="7162" max="7162" width="12.625" style="438" customWidth="1"/>
    <col min="7163" max="7163" width="4.125" style="438" customWidth="1"/>
    <col min="7164" max="7164" width="1.125" style="438" customWidth="1"/>
    <col min="7165" max="7165" width="9" style="438"/>
    <col min="7166" max="7166" width="10.5" style="438" bestFit="1" customWidth="1"/>
    <col min="7167" max="7400" width="9" style="438"/>
    <col min="7401" max="7405" width="5.375" style="438" customWidth="1"/>
    <col min="7406" max="7406" width="12.875" style="438" customWidth="1"/>
    <col min="7407" max="7407" width="6.375" style="438" customWidth="1"/>
    <col min="7408" max="7408" width="4.875" style="438" customWidth="1"/>
    <col min="7409" max="7409" width="8.5" style="438" customWidth="1"/>
    <col min="7410" max="7413" width="12.625" style="438" customWidth="1"/>
    <col min="7414" max="7414" width="6.5" style="438" customWidth="1"/>
    <col min="7415" max="7415" width="12.625" style="438" customWidth="1"/>
    <col min="7416" max="7416" width="6.625" style="438" customWidth="1"/>
    <col min="7417" max="7417" width="5.625" style="438" customWidth="1"/>
    <col min="7418" max="7418" width="12.625" style="438" customWidth="1"/>
    <col min="7419" max="7419" width="4.125" style="438" customWidth="1"/>
    <col min="7420" max="7420" width="1.125" style="438" customWidth="1"/>
    <col min="7421" max="7421" width="9" style="438"/>
    <col min="7422" max="7422" width="10.5" style="438" bestFit="1" customWidth="1"/>
    <col min="7423" max="7656" width="9" style="438"/>
    <col min="7657" max="7661" width="5.375" style="438" customWidth="1"/>
    <col min="7662" max="7662" width="12.875" style="438" customWidth="1"/>
    <col min="7663" max="7663" width="6.375" style="438" customWidth="1"/>
    <col min="7664" max="7664" width="4.875" style="438" customWidth="1"/>
    <col min="7665" max="7665" width="8.5" style="438" customWidth="1"/>
    <col min="7666" max="7669" width="12.625" style="438" customWidth="1"/>
    <col min="7670" max="7670" width="6.5" style="438" customWidth="1"/>
    <col min="7671" max="7671" width="12.625" style="438" customWidth="1"/>
    <col min="7672" max="7672" width="6.625" style="438" customWidth="1"/>
    <col min="7673" max="7673" width="5.625" style="438" customWidth="1"/>
    <col min="7674" max="7674" width="12.625" style="438" customWidth="1"/>
    <col min="7675" max="7675" width="4.125" style="438" customWidth="1"/>
    <col min="7676" max="7676" width="1.125" style="438" customWidth="1"/>
    <col min="7677" max="7677" width="9" style="438"/>
    <col min="7678" max="7678" width="10.5" style="438" bestFit="1" customWidth="1"/>
    <col min="7679" max="7912" width="9" style="438"/>
    <col min="7913" max="7917" width="5.375" style="438" customWidth="1"/>
    <col min="7918" max="7918" width="12.875" style="438" customWidth="1"/>
    <col min="7919" max="7919" width="6.375" style="438" customWidth="1"/>
    <col min="7920" max="7920" width="4.875" style="438" customWidth="1"/>
    <col min="7921" max="7921" width="8.5" style="438" customWidth="1"/>
    <col min="7922" max="7925" width="12.625" style="438" customWidth="1"/>
    <col min="7926" max="7926" width="6.5" style="438" customWidth="1"/>
    <col min="7927" max="7927" width="12.625" style="438" customWidth="1"/>
    <col min="7928" max="7928" width="6.625" style="438" customWidth="1"/>
    <col min="7929" max="7929" width="5.625" style="438" customWidth="1"/>
    <col min="7930" max="7930" width="12.625" style="438" customWidth="1"/>
    <col min="7931" max="7931" width="4.125" style="438" customWidth="1"/>
    <col min="7932" max="7932" width="1.125" style="438" customWidth="1"/>
    <col min="7933" max="7933" width="9" style="438"/>
    <col min="7934" max="7934" width="10.5" style="438" bestFit="1" customWidth="1"/>
    <col min="7935" max="8168" width="9" style="438"/>
    <col min="8169" max="8173" width="5.375" style="438" customWidth="1"/>
    <col min="8174" max="8174" width="12.875" style="438" customWidth="1"/>
    <col min="8175" max="8175" width="6.375" style="438" customWidth="1"/>
    <col min="8176" max="8176" width="4.875" style="438" customWidth="1"/>
    <col min="8177" max="8177" width="8.5" style="438" customWidth="1"/>
    <col min="8178" max="8181" width="12.625" style="438" customWidth="1"/>
    <col min="8182" max="8182" width="6.5" style="438" customWidth="1"/>
    <col min="8183" max="8183" width="12.625" style="438" customWidth="1"/>
    <col min="8184" max="8184" width="6.625" style="438" customWidth="1"/>
    <col min="8185" max="8185" width="5.625" style="438" customWidth="1"/>
    <col min="8186" max="8186" width="12.625" style="438" customWidth="1"/>
    <col min="8187" max="8187" width="4.125" style="438" customWidth="1"/>
    <col min="8188" max="8188" width="1.125" style="438" customWidth="1"/>
    <col min="8189" max="8189" width="9" style="438"/>
    <col min="8190" max="8190" width="10.5" style="438" bestFit="1" customWidth="1"/>
    <col min="8191" max="8424" width="9" style="438"/>
    <col min="8425" max="8429" width="5.375" style="438" customWidth="1"/>
    <col min="8430" max="8430" width="12.875" style="438" customWidth="1"/>
    <col min="8431" max="8431" width="6.375" style="438" customWidth="1"/>
    <col min="8432" max="8432" width="4.875" style="438" customWidth="1"/>
    <col min="8433" max="8433" width="8.5" style="438" customWidth="1"/>
    <col min="8434" max="8437" width="12.625" style="438" customWidth="1"/>
    <col min="8438" max="8438" width="6.5" style="438" customWidth="1"/>
    <col min="8439" max="8439" width="12.625" style="438" customWidth="1"/>
    <col min="8440" max="8440" width="6.625" style="438" customWidth="1"/>
    <col min="8441" max="8441" width="5.625" style="438" customWidth="1"/>
    <col min="8442" max="8442" width="12.625" style="438" customWidth="1"/>
    <col min="8443" max="8443" width="4.125" style="438" customWidth="1"/>
    <col min="8444" max="8444" width="1.125" style="438" customWidth="1"/>
    <col min="8445" max="8445" width="9" style="438"/>
    <col min="8446" max="8446" width="10.5" style="438" bestFit="1" customWidth="1"/>
    <col min="8447" max="8680" width="9" style="438"/>
    <col min="8681" max="8685" width="5.375" style="438" customWidth="1"/>
    <col min="8686" max="8686" width="12.875" style="438" customWidth="1"/>
    <col min="8687" max="8687" width="6.375" style="438" customWidth="1"/>
    <col min="8688" max="8688" width="4.875" style="438" customWidth="1"/>
    <col min="8689" max="8689" width="8.5" style="438" customWidth="1"/>
    <col min="8690" max="8693" width="12.625" style="438" customWidth="1"/>
    <col min="8694" max="8694" width="6.5" style="438" customWidth="1"/>
    <col min="8695" max="8695" width="12.625" style="438" customWidth="1"/>
    <col min="8696" max="8696" width="6.625" style="438" customWidth="1"/>
    <col min="8697" max="8697" width="5.625" style="438" customWidth="1"/>
    <col min="8698" max="8698" width="12.625" style="438" customWidth="1"/>
    <col min="8699" max="8699" width="4.125" style="438" customWidth="1"/>
    <col min="8700" max="8700" width="1.125" style="438" customWidth="1"/>
    <col min="8701" max="8701" width="9" style="438"/>
    <col min="8702" max="8702" width="10.5" style="438" bestFit="1" customWidth="1"/>
    <col min="8703" max="8936" width="9" style="438"/>
    <col min="8937" max="8941" width="5.375" style="438" customWidth="1"/>
    <col min="8942" max="8942" width="12.875" style="438" customWidth="1"/>
    <col min="8943" max="8943" width="6.375" style="438" customWidth="1"/>
    <col min="8944" max="8944" width="4.875" style="438" customWidth="1"/>
    <col min="8945" max="8945" width="8.5" style="438" customWidth="1"/>
    <col min="8946" max="8949" width="12.625" style="438" customWidth="1"/>
    <col min="8950" max="8950" width="6.5" style="438" customWidth="1"/>
    <col min="8951" max="8951" width="12.625" style="438" customWidth="1"/>
    <col min="8952" max="8952" width="6.625" style="438" customWidth="1"/>
    <col min="8953" max="8953" width="5.625" style="438" customWidth="1"/>
    <col min="8954" max="8954" width="12.625" style="438" customWidth="1"/>
    <col min="8955" max="8955" width="4.125" style="438" customWidth="1"/>
    <col min="8956" max="8956" width="1.125" style="438" customWidth="1"/>
    <col min="8957" max="8957" width="9" style="438"/>
    <col min="8958" max="8958" width="10.5" style="438" bestFit="1" customWidth="1"/>
    <col min="8959" max="9192" width="9" style="438"/>
    <col min="9193" max="9197" width="5.375" style="438" customWidth="1"/>
    <col min="9198" max="9198" width="12.875" style="438" customWidth="1"/>
    <col min="9199" max="9199" width="6.375" style="438" customWidth="1"/>
    <col min="9200" max="9200" width="4.875" style="438" customWidth="1"/>
    <col min="9201" max="9201" width="8.5" style="438" customWidth="1"/>
    <col min="9202" max="9205" width="12.625" style="438" customWidth="1"/>
    <col min="9206" max="9206" width="6.5" style="438" customWidth="1"/>
    <col min="9207" max="9207" width="12.625" style="438" customWidth="1"/>
    <col min="9208" max="9208" width="6.625" style="438" customWidth="1"/>
    <col min="9209" max="9209" width="5.625" style="438" customWidth="1"/>
    <col min="9210" max="9210" width="12.625" style="438" customWidth="1"/>
    <col min="9211" max="9211" width="4.125" style="438" customWidth="1"/>
    <col min="9212" max="9212" width="1.125" style="438" customWidth="1"/>
    <col min="9213" max="9213" width="9" style="438"/>
    <col min="9214" max="9214" width="10.5" style="438" bestFit="1" customWidth="1"/>
    <col min="9215" max="9448" width="9" style="438"/>
    <col min="9449" max="9453" width="5.375" style="438" customWidth="1"/>
    <col min="9454" max="9454" width="12.875" style="438" customWidth="1"/>
    <col min="9455" max="9455" width="6.375" style="438" customWidth="1"/>
    <col min="9456" max="9456" width="4.875" style="438" customWidth="1"/>
    <col min="9457" max="9457" width="8.5" style="438" customWidth="1"/>
    <col min="9458" max="9461" width="12.625" style="438" customWidth="1"/>
    <col min="9462" max="9462" width="6.5" style="438" customWidth="1"/>
    <col min="9463" max="9463" width="12.625" style="438" customWidth="1"/>
    <col min="9464" max="9464" width="6.625" style="438" customWidth="1"/>
    <col min="9465" max="9465" width="5.625" style="438" customWidth="1"/>
    <col min="9466" max="9466" width="12.625" style="438" customWidth="1"/>
    <col min="9467" max="9467" width="4.125" style="438" customWidth="1"/>
    <col min="9468" max="9468" width="1.125" style="438" customWidth="1"/>
    <col min="9469" max="9469" width="9" style="438"/>
    <col min="9470" max="9470" width="10.5" style="438" bestFit="1" customWidth="1"/>
    <col min="9471" max="9704" width="9" style="438"/>
    <col min="9705" max="9709" width="5.375" style="438" customWidth="1"/>
    <col min="9710" max="9710" width="12.875" style="438" customWidth="1"/>
    <col min="9711" max="9711" width="6.375" style="438" customWidth="1"/>
    <col min="9712" max="9712" width="4.875" style="438" customWidth="1"/>
    <col min="9713" max="9713" width="8.5" style="438" customWidth="1"/>
    <col min="9714" max="9717" width="12.625" style="438" customWidth="1"/>
    <col min="9718" max="9718" width="6.5" style="438" customWidth="1"/>
    <col min="9719" max="9719" width="12.625" style="438" customWidth="1"/>
    <col min="9720" max="9720" width="6.625" style="438" customWidth="1"/>
    <col min="9721" max="9721" width="5.625" style="438" customWidth="1"/>
    <col min="9722" max="9722" width="12.625" style="438" customWidth="1"/>
    <col min="9723" max="9723" width="4.125" style="438" customWidth="1"/>
    <col min="9724" max="9724" width="1.125" style="438" customWidth="1"/>
    <col min="9725" max="9725" width="9" style="438"/>
    <col min="9726" max="9726" width="10.5" style="438" bestFit="1" customWidth="1"/>
    <col min="9727" max="9960" width="9" style="438"/>
    <col min="9961" max="9965" width="5.375" style="438" customWidth="1"/>
    <col min="9966" max="9966" width="12.875" style="438" customWidth="1"/>
    <col min="9967" max="9967" width="6.375" style="438" customWidth="1"/>
    <col min="9968" max="9968" width="4.875" style="438" customWidth="1"/>
    <col min="9969" max="9969" width="8.5" style="438" customWidth="1"/>
    <col min="9970" max="9973" width="12.625" style="438" customWidth="1"/>
    <col min="9974" max="9974" width="6.5" style="438" customWidth="1"/>
    <col min="9975" max="9975" width="12.625" style="438" customWidth="1"/>
    <col min="9976" max="9976" width="6.625" style="438" customWidth="1"/>
    <col min="9977" max="9977" width="5.625" style="438" customWidth="1"/>
    <col min="9978" max="9978" width="12.625" style="438" customWidth="1"/>
    <col min="9979" max="9979" width="4.125" style="438" customWidth="1"/>
    <col min="9980" max="9980" width="1.125" style="438" customWidth="1"/>
    <col min="9981" max="9981" width="9" style="438"/>
    <col min="9982" max="9982" width="10.5" style="438" bestFit="1" customWidth="1"/>
    <col min="9983" max="10216" width="9" style="438"/>
    <col min="10217" max="10221" width="5.375" style="438" customWidth="1"/>
    <col min="10222" max="10222" width="12.875" style="438" customWidth="1"/>
    <col min="10223" max="10223" width="6.375" style="438" customWidth="1"/>
    <col min="10224" max="10224" width="4.875" style="438" customWidth="1"/>
    <col min="10225" max="10225" width="8.5" style="438" customWidth="1"/>
    <col min="10226" max="10229" width="12.625" style="438" customWidth="1"/>
    <col min="10230" max="10230" width="6.5" style="438" customWidth="1"/>
    <col min="10231" max="10231" width="12.625" style="438" customWidth="1"/>
    <col min="10232" max="10232" width="6.625" style="438" customWidth="1"/>
    <col min="10233" max="10233" width="5.625" style="438" customWidth="1"/>
    <col min="10234" max="10234" width="12.625" style="438" customWidth="1"/>
    <col min="10235" max="10235" width="4.125" style="438" customWidth="1"/>
    <col min="10236" max="10236" width="1.125" style="438" customWidth="1"/>
    <col min="10237" max="10237" width="9" style="438"/>
    <col min="10238" max="10238" width="10.5" style="438" bestFit="1" customWidth="1"/>
    <col min="10239" max="10472" width="9" style="438"/>
    <col min="10473" max="10477" width="5.375" style="438" customWidth="1"/>
    <col min="10478" max="10478" width="12.875" style="438" customWidth="1"/>
    <col min="10479" max="10479" width="6.375" style="438" customWidth="1"/>
    <col min="10480" max="10480" width="4.875" style="438" customWidth="1"/>
    <col min="10481" max="10481" width="8.5" style="438" customWidth="1"/>
    <col min="10482" max="10485" width="12.625" style="438" customWidth="1"/>
    <col min="10486" max="10486" width="6.5" style="438" customWidth="1"/>
    <col min="10487" max="10487" width="12.625" style="438" customWidth="1"/>
    <col min="10488" max="10488" width="6.625" style="438" customWidth="1"/>
    <col min="10489" max="10489" width="5.625" style="438" customWidth="1"/>
    <col min="10490" max="10490" width="12.625" style="438" customWidth="1"/>
    <col min="10491" max="10491" width="4.125" style="438" customWidth="1"/>
    <col min="10492" max="10492" width="1.125" style="438" customWidth="1"/>
    <col min="10493" max="10493" width="9" style="438"/>
    <col min="10494" max="10494" width="10.5" style="438" bestFit="1" customWidth="1"/>
    <col min="10495" max="10728" width="9" style="438"/>
    <col min="10729" max="10733" width="5.375" style="438" customWidth="1"/>
    <col min="10734" max="10734" width="12.875" style="438" customWidth="1"/>
    <col min="10735" max="10735" width="6.375" style="438" customWidth="1"/>
    <col min="10736" max="10736" width="4.875" style="438" customWidth="1"/>
    <col min="10737" max="10737" width="8.5" style="438" customWidth="1"/>
    <col min="10738" max="10741" width="12.625" style="438" customWidth="1"/>
    <col min="10742" max="10742" width="6.5" style="438" customWidth="1"/>
    <col min="10743" max="10743" width="12.625" style="438" customWidth="1"/>
    <col min="10744" max="10744" width="6.625" style="438" customWidth="1"/>
    <col min="10745" max="10745" width="5.625" style="438" customWidth="1"/>
    <col min="10746" max="10746" width="12.625" style="438" customWidth="1"/>
    <col min="10747" max="10747" width="4.125" style="438" customWidth="1"/>
    <col min="10748" max="10748" width="1.125" style="438" customWidth="1"/>
    <col min="10749" max="10749" width="9" style="438"/>
    <col min="10750" max="10750" width="10.5" style="438" bestFit="1" customWidth="1"/>
    <col min="10751" max="10984" width="9" style="438"/>
    <col min="10985" max="10989" width="5.375" style="438" customWidth="1"/>
    <col min="10990" max="10990" width="12.875" style="438" customWidth="1"/>
    <col min="10991" max="10991" width="6.375" style="438" customWidth="1"/>
    <col min="10992" max="10992" width="4.875" style="438" customWidth="1"/>
    <col min="10993" max="10993" width="8.5" style="438" customWidth="1"/>
    <col min="10994" max="10997" width="12.625" style="438" customWidth="1"/>
    <col min="10998" max="10998" width="6.5" style="438" customWidth="1"/>
    <col min="10999" max="10999" width="12.625" style="438" customWidth="1"/>
    <col min="11000" max="11000" width="6.625" style="438" customWidth="1"/>
    <col min="11001" max="11001" width="5.625" style="438" customWidth="1"/>
    <col min="11002" max="11002" width="12.625" style="438" customWidth="1"/>
    <col min="11003" max="11003" width="4.125" style="438" customWidth="1"/>
    <col min="11004" max="11004" width="1.125" style="438" customWidth="1"/>
    <col min="11005" max="11005" width="9" style="438"/>
    <col min="11006" max="11006" width="10.5" style="438" bestFit="1" customWidth="1"/>
    <col min="11007" max="11240" width="9" style="438"/>
    <col min="11241" max="11245" width="5.375" style="438" customWidth="1"/>
    <col min="11246" max="11246" width="12.875" style="438" customWidth="1"/>
    <col min="11247" max="11247" width="6.375" style="438" customWidth="1"/>
    <col min="11248" max="11248" width="4.875" style="438" customWidth="1"/>
    <col min="11249" max="11249" width="8.5" style="438" customWidth="1"/>
    <col min="11250" max="11253" width="12.625" style="438" customWidth="1"/>
    <col min="11254" max="11254" width="6.5" style="438" customWidth="1"/>
    <col min="11255" max="11255" width="12.625" style="438" customWidth="1"/>
    <col min="11256" max="11256" width="6.625" style="438" customWidth="1"/>
    <col min="11257" max="11257" width="5.625" style="438" customWidth="1"/>
    <col min="11258" max="11258" width="12.625" style="438" customWidth="1"/>
    <col min="11259" max="11259" width="4.125" style="438" customWidth="1"/>
    <col min="11260" max="11260" width="1.125" style="438" customWidth="1"/>
    <col min="11261" max="11261" width="9" style="438"/>
    <col min="11262" max="11262" width="10.5" style="438" bestFit="1" customWidth="1"/>
    <col min="11263" max="11496" width="9" style="438"/>
    <col min="11497" max="11501" width="5.375" style="438" customWidth="1"/>
    <col min="11502" max="11502" width="12.875" style="438" customWidth="1"/>
    <col min="11503" max="11503" width="6.375" style="438" customWidth="1"/>
    <col min="11504" max="11504" width="4.875" style="438" customWidth="1"/>
    <col min="11505" max="11505" width="8.5" style="438" customWidth="1"/>
    <col min="11506" max="11509" width="12.625" style="438" customWidth="1"/>
    <col min="11510" max="11510" width="6.5" style="438" customWidth="1"/>
    <col min="11511" max="11511" width="12.625" style="438" customWidth="1"/>
    <col min="11512" max="11512" width="6.625" style="438" customWidth="1"/>
    <col min="11513" max="11513" width="5.625" style="438" customWidth="1"/>
    <col min="11514" max="11514" width="12.625" style="438" customWidth="1"/>
    <col min="11515" max="11515" width="4.125" style="438" customWidth="1"/>
    <col min="11516" max="11516" width="1.125" style="438" customWidth="1"/>
    <col min="11517" max="11517" width="9" style="438"/>
    <col min="11518" max="11518" width="10.5" style="438" bestFit="1" customWidth="1"/>
    <col min="11519" max="11752" width="9" style="438"/>
    <col min="11753" max="11757" width="5.375" style="438" customWidth="1"/>
    <col min="11758" max="11758" width="12.875" style="438" customWidth="1"/>
    <col min="11759" max="11759" width="6.375" style="438" customWidth="1"/>
    <col min="11760" max="11760" width="4.875" style="438" customWidth="1"/>
    <col min="11761" max="11761" width="8.5" style="438" customWidth="1"/>
    <col min="11762" max="11765" width="12.625" style="438" customWidth="1"/>
    <col min="11766" max="11766" width="6.5" style="438" customWidth="1"/>
    <col min="11767" max="11767" width="12.625" style="438" customWidth="1"/>
    <col min="11768" max="11768" width="6.625" style="438" customWidth="1"/>
    <col min="11769" max="11769" width="5.625" style="438" customWidth="1"/>
    <col min="11770" max="11770" width="12.625" style="438" customWidth="1"/>
    <col min="11771" max="11771" width="4.125" style="438" customWidth="1"/>
    <col min="11772" max="11772" width="1.125" style="438" customWidth="1"/>
    <col min="11773" max="11773" width="9" style="438"/>
    <col min="11774" max="11774" width="10.5" style="438" bestFit="1" customWidth="1"/>
    <col min="11775" max="12008" width="9" style="438"/>
    <col min="12009" max="12013" width="5.375" style="438" customWidth="1"/>
    <col min="12014" max="12014" width="12.875" style="438" customWidth="1"/>
    <col min="12015" max="12015" width="6.375" style="438" customWidth="1"/>
    <col min="12016" max="12016" width="4.875" style="438" customWidth="1"/>
    <col min="12017" max="12017" width="8.5" style="438" customWidth="1"/>
    <col min="12018" max="12021" width="12.625" style="438" customWidth="1"/>
    <col min="12022" max="12022" width="6.5" style="438" customWidth="1"/>
    <col min="12023" max="12023" width="12.625" style="438" customWidth="1"/>
    <col min="12024" max="12024" width="6.625" style="438" customWidth="1"/>
    <col min="12025" max="12025" width="5.625" style="438" customWidth="1"/>
    <col min="12026" max="12026" width="12.625" style="438" customWidth="1"/>
    <col min="12027" max="12027" width="4.125" style="438" customWidth="1"/>
    <col min="12028" max="12028" width="1.125" style="438" customWidth="1"/>
    <col min="12029" max="12029" width="9" style="438"/>
    <col min="12030" max="12030" width="10.5" style="438" bestFit="1" customWidth="1"/>
    <col min="12031" max="12264" width="9" style="438"/>
    <col min="12265" max="12269" width="5.375" style="438" customWidth="1"/>
    <col min="12270" max="12270" width="12.875" style="438" customWidth="1"/>
    <col min="12271" max="12271" width="6.375" style="438" customWidth="1"/>
    <col min="12272" max="12272" width="4.875" style="438" customWidth="1"/>
    <col min="12273" max="12273" width="8.5" style="438" customWidth="1"/>
    <col min="12274" max="12277" width="12.625" style="438" customWidth="1"/>
    <col min="12278" max="12278" width="6.5" style="438" customWidth="1"/>
    <col min="12279" max="12279" width="12.625" style="438" customWidth="1"/>
    <col min="12280" max="12280" width="6.625" style="438" customWidth="1"/>
    <col min="12281" max="12281" width="5.625" style="438" customWidth="1"/>
    <col min="12282" max="12282" width="12.625" style="438" customWidth="1"/>
    <col min="12283" max="12283" width="4.125" style="438" customWidth="1"/>
    <col min="12284" max="12284" width="1.125" style="438" customWidth="1"/>
    <col min="12285" max="12285" width="9" style="438"/>
    <col min="12286" max="12286" width="10.5" style="438" bestFit="1" customWidth="1"/>
    <col min="12287" max="12520" width="9" style="438"/>
    <col min="12521" max="12525" width="5.375" style="438" customWidth="1"/>
    <col min="12526" max="12526" width="12.875" style="438" customWidth="1"/>
    <col min="12527" max="12527" width="6.375" style="438" customWidth="1"/>
    <col min="12528" max="12528" width="4.875" style="438" customWidth="1"/>
    <col min="12529" max="12529" width="8.5" style="438" customWidth="1"/>
    <col min="12530" max="12533" width="12.625" style="438" customWidth="1"/>
    <col min="12534" max="12534" width="6.5" style="438" customWidth="1"/>
    <col min="12535" max="12535" width="12.625" style="438" customWidth="1"/>
    <col min="12536" max="12536" width="6.625" style="438" customWidth="1"/>
    <col min="12537" max="12537" width="5.625" style="438" customWidth="1"/>
    <col min="12538" max="12538" width="12.625" style="438" customWidth="1"/>
    <col min="12539" max="12539" width="4.125" style="438" customWidth="1"/>
    <col min="12540" max="12540" width="1.125" style="438" customWidth="1"/>
    <col min="12541" max="12541" width="9" style="438"/>
    <col min="12542" max="12542" width="10.5" style="438" bestFit="1" customWidth="1"/>
    <col min="12543" max="12776" width="9" style="438"/>
    <col min="12777" max="12781" width="5.375" style="438" customWidth="1"/>
    <col min="12782" max="12782" width="12.875" style="438" customWidth="1"/>
    <col min="12783" max="12783" width="6.375" style="438" customWidth="1"/>
    <col min="12784" max="12784" width="4.875" style="438" customWidth="1"/>
    <col min="12785" max="12785" width="8.5" style="438" customWidth="1"/>
    <col min="12786" max="12789" width="12.625" style="438" customWidth="1"/>
    <col min="12790" max="12790" width="6.5" style="438" customWidth="1"/>
    <col min="12791" max="12791" width="12.625" style="438" customWidth="1"/>
    <col min="12792" max="12792" width="6.625" style="438" customWidth="1"/>
    <col min="12793" max="12793" width="5.625" style="438" customWidth="1"/>
    <col min="12794" max="12794" width="12.625" style="438" customWidth="1"/>
    <col min="12795" max="12795" width="4.125" style="438" customWidth="1"/>
    <col min="12796" max="12796" width="1.125" style="438" customWidth="1"/>
    <col min="12797" max="12797" width="9" style="438"/>
    <col min="12798" max="12798" width="10.5" style="438" bestFit="1" customWidth="1"/>
    <col min="12799" max="13032" width="9" style="438"/>
    <col min="13033" max="13037" width="5.375" style="438" customWidth="1"/>
    <col min="13038" max="13038" width="12.875" style="438" customWidth="1"/>
    <col min="13039" max="13039" width="6.375" style="438" customWidth="1"/>
    <col min="13040" max="13040" width="4.875" style="438" customWidth="1"/>
    <col min="13041" max="13041" width="8.5" style="438" customWidth="1"/>
    <col min="13042" max="13045" width="12.625" style="438" customWidth="1"/>
    <col min="13046" max="13046" width="6.5" style="438" customWidth="1"/>
    <col min="13047" max="13047" width="12.625" style="438" customWidth="1"/>
    <col min="13048" max="13048" width="6.625" style="438" customWidth="1"/>
    <col min="13049" max="13049" width="5.625" style="438" customWidth="1"/>
    <col min="13050" max="13050" width="12.625" style="438" customWidth="1"/>
    <col min="13051" max="13051" width="4.125" style="438" customWidth="1"/>
    <col min="13052" max="13052" width="1.125" style="438" customWidth="1"/>
    <col min="13053" max="13053" width="9" style="438"/>
    <col min="13054" max="13054" width="10.5" style="438" bestFit="1" customWidth="1"/>
    <col min="13055" max="13288" width="9" style="438"/>
    <col min="13289" max="13293" width="5.375" style="438" customWidth="1"/>
    <col min="13294" max="13294" width="12.875" style="438" customWidth="1"/>
    <col min="13295" max="13295" width="6.375" style="438" customWidth="1"/>
    <col min="13296" max="13296" width="4.875" style="438" customWidth="1"/>
    <col min="13297" max="13297" width="8.5" style="438" customWidth="1"/>
    <col min="13298" max="13301" width="12.625" style="438" customWidth="1"/>
    <col min="13302" max="13302" width="6.5" style="438" customWidth="1"/>
    <col min="13303" max="13303" width="12.625" style="438" customWidth="1"/>
    <col min="13304" max="13304" width="6.625" style="438" customWidth="1"/>
    <col min="13305" max="13305" width="5.625" style="438" customWidth="1"/>
    <col min="13306" max="13306" width="12.625" style="438" customWidth="1"/>
    <col min="13307" max="13307" width="4.125" style="438" customWidth="1"/>
    <col min="13308" max="13308" width="1.125" style="438" customWidth="1"/>
    <col min="13309" max="13309" width="9" style="438"/>
    <col min="13310" max="13310" width="10.5" style="438" bestFit="1" customWidth="1"/>
    <col min="13311" max="13544" width="9" style="438"/>
    <col min="13545" max="13549" width="5.375" style="438" customWidth="1"/>
    <col min="13550" max="13550" width="12.875" style="438" customWidth="1"/>
    <col min="13551" max="13551" width="6.375" style="438" customWidth="1"/>
    <col min="13552" max="13552" width="4.875" style="438" customWidth="1"/>
    <col min="13553" max="13553" width="8.5" style="438" customWidth="1"/>
    <col min="13554" max="13557" width="12.625" style="438" customWidth="1"/>
    <col min="13558" max="13558" width="6.5" style="438" customWidth="1"/>
    <col min="13559" max="13559" width="12.625" style="438" customWidth="1"/>
    <col min="13560" max="13560" width="6.625" style="438" customWidth="1"/>
    <col min="13561" max="13561" width="5.625" style="438" customWidth="1"/>
    <col min="13562" max="13562" width="12.625" style="438" customWidth="1"/>
    <col min="13563" max="13563" width="4.125" style="438" customWidth="1"/>
    <col min="13564" max="13564" width="1.125" style="438" customWidth="1"/>
    <col min="13565" max="13565" width="9" style="438"/>
    <col min="13566" max="13566" width="10.5" style="438" bestFit="1" customWidth="1"/>
    <col min="13567" max="13800" width="9" style="438"/>
    <col min="13801" max="13805" width="5.375" style="438" customWidth="1"/>
    <col min="13806" max="13806" width="12.875" style="438" customWidth="1"/>
    <col min="13807" max="13807" width="6.375" style="438" customWidth="1"/>
    <col min="13808" max="13808" width="4.875" style="438" customWidth="1"/>
    <col min="13809" max="13809" width="8.5" style="438" customWidth="1"/>
    <col min="13810" max="13813" width="12.625" style="438" customWidth="1"/>
    <col min="13814" max="13814" width="6.5" style="438" customWidth="1"/>
    <col min="13815" max="13815" width="12.625" style="438" customWidth="1"/>
    <col min="13816" max="13816" width="6.625" style="438" customWidth="1"/>
    <col min="13817" max="13817" width="5.625" style="438" customWidth="1"/>
    <col min="13818" max="13818" width="12.625" style="438" customWidth="1"/>
    <col min="13819" max="13819" width="4.125" style="438" customWidth="1"/>
    <col min="13820" max="13820" width="1.125" style="438" customWidth="1"/>
    <col min="13821" max="13821" width="9" style="438"/>
    <col min="13822" max="13822" width="10.5" style="438" bestFit="1" customWidth="1"/>
    <col min="13823" max="14056" width="9" style="438"/>
    <col min="14057" max="14061" width="5.375" style="438" customWidth="1"/>
    <col min="14062" max="14062" width="12.875" style="438" customWidth="1"/>
    <col min="14063" max="14063" width="6.375" style="438" customWidth="1"/>
    <col min="14064" max="14064" width="4.875" style="438" customWidth="1"/>
    <col min="14065" max="14065" width="8.5" style="438" customWidth="1"/>
    <col min="14066" max="14069" width="12.625" style="438" customWidth="1"/>
    <col min="14070" max="14070" width="6.5" style="438" customWidth="1"/>
    <col min="14071" max="14071" width="12.625" style="438" customWidth="1"/>
    <col min="14072" max="14072" width="6.625" style="438" customWidth="1"/>
    <col min="14073" max="14073" width="5.625" style="438" customWidth="1"/>
    <col min="14074" max="14074" width="12.625" style="438" customWidth="1"/>
    <col min="14075" max="14075" width="4.125" style="438" customWidth="1"/>
    <col min="14076" max="14076" width="1.125" style="438" customWidth="1"/>
    <col min="14077" max="14077" width="9" style="438"/>
    <col min="14078" max="14078" width="10.5" style="438" bestFit="1" customWidth="1"/>
    <col min="14079" max="14312" width="9" style="438"/>
    <col min="14313" max="14317" width="5.375" style="438" customWidth="1"/>
    <col min="14318" max="14318" width="12.875" style="438" customWidth="1"/>
    <col min="14319" max="14319" width="6.375" style="438" customWidth="1"/>
    <col min="14320" max="14320" width="4.875" style="438" customWidth="1"/>
    <col min="14321" max="14321" width="8.5" style="438" customWidth="1"/>
    <col min="14322" max="14325" width="12.625" style="438" customWidth="1"/>
    <col min="14326" max="14326" width="6.5" style="438" customWidth="1"/>
    <col min="14327" max="14327" width="12.625" style="438" customWidth="1"/>
    <col min="14328" max="14328" width="6.625" style="438" customWidth="1"/>
    <col min="14329" max="14329" width="5.625" style="438" customWidth="1"/>
    <col min="14330" max="14330" width="12.625" style="438" customWidth="1"/>
    <col min="14331" max="14331" width="4.125" style="438" customWidth="1"/>
    <col min="14332" max="14332" width="1.125" style="438" customWidth="1"/>
    <col min="14333" max="14333" width="9" style="438"/>
    <col min="14334" max="14334" width="10.5" style="438" bestFit="1" customWidth="1"/>
    <col min="14335" max="14568" width="9" style="438"/>
    <col min="14569" max="14573" width="5.375" style="438" customWidth="1"/>
    <col min="14574" max="14574" width="12.875" style="438" customWidth="1"/>
    <col min="14575" max="14575" width="6.375" style="438" customWidth="1"/>
    <col min="14576" max="14576" width="4.875" style="438" customWidth="1"/>
    <col min="14577" max="14577" width="8.5" style="438" customWidth="1"/>
    <col min="14578" max="14581" width="12.625" style="438" customWidth="1"/>
    <col min="14582" max="14582" width="6.5" style="438" customWidth="1"/>
    <col min="14583" max="14583" width="12.625" style="438" customWidth="1"/>
    <col min="14584" max="14584" width="6.625" style="438" customWidth="1"/>
    <col min="14585" max="14585" width="5.625" style="438" customWidth="1"/>
    <col min="14586" max="14586" width="12.625" style="438" customWidth="1"/>
    <col min="14587" max="14587" width="4.125" style="438" customWidth="1"/>
    <col min="14588" max="14588" width="1.125" style="438" customWidth="1"/>
    <col min="14589" max="14589" width="9" style="438"/>
    <col min="14590" max="14590" width="10.5" style="438" bestFit="1" customWidth="1"/>
    <col min="14591" max="14824" width="9" style="438"/>
    <col min="14825" max="14829" width="5.375" style="438" customWidth="1"/>
    <col min="14830" max="14830" width="12.875" style="438" customWidth="1"/>
    <col min="14831" max="14831" width="6.375" style="438" customWidth="1"/>
    <col min="14832" max="14832" width="4.875" style="438" customWidth="1"/>
    <col min="14833" max="14833" width="8.5" style="438" customWidth="1"/>
    <col min="14834" max="14837" width="12.625" style="438" customWidth="1"/>
    <col min="14838" max="14838" width="6.5" style="438" customWidth="1"/>
    <col min="14839" max="14839" width="12.625" style="438" customWidth="1"/>
    <col min="14840" max="14840" width="6.625" style="438" customWidth="1"/>
    <col min="14841" max="14841" width="5.625" style="438" customWidth="1"/>
    <col min="14842" max="14842" width="12.625" style="438" customWidth="1"/>
    <col min="14843" max="14843" width="4.125" style="438" customWidth="1"/>
    <col min="14844" max="14844" width="1.125" style="438" customWidth="1"/>
    <col min="14845" max="14845" width="9" style="438"/>
    <col min="14846" max="14846" width="10.5" style="438" bestFit="1" customWidth="1"/>
    <col min="14847" max="15080" width="9" style="438"/>
    <col min="15081" max="15085" width="5.375" style="438" customWidth="1"/>
    <col min="15086" max="15086" width="12.875" style="438" customWidth="1"/>
    <col min="15087" max="15087" width="6.375" style="438" customWidth="1"/>
    <col min="15088" max="15088" width="4.875" style="438" customWidth="1"/>
    <col min="15089" max="15089" width="8.5" style="438" customWidth="1"/>
    <col min="15090" max="15093" width="12.625" style="438" customWidth="1"/>
    <col min="15094" max="15094" width="6.5" style="438" customWidth="1"/>
    <col min="15095" max="15095" width="12.625" style="438" customWidth="1"/>
    <col min="15096" max="15096" width="6.625" style="438" customWidth="1"/>
    <col min="15097" max="15097" width="5.625" style="438" customWidth="1"/>
    <col min="15098" max="15098" width="12.625" style="438" customWidth="1"/>
    <col min="15099" max="15099" width="4.125" style="438" customWidth="1"/>
    <col min="15100" max="15100" width="1.125" style="438" customWidth="1"/>
    <col min="15101" max="15101" width="9" style="438"/>
    <col min="15102" max="15102" width="10.5" style="438" bestFit="1" customWidth="1"/>
    <col min="15103" max="15336" width="9" style="438"/>
    <col min="15337" max="15341" width="5.375" style="438" customWidth="1"/>
    <col min="15342" max="15342" width="12.875" style="438" customWidth="1"/>
    <col min="15343" max="15343" width="6.375" style="438" customWidth="1"/>
    <col min="15344" max="15344" width="4.875" style="438" customWidth="1"/>
    <col min="15345" max="15345" width="8.5" style="438" customWidth="1"/>
    <col min="15346" max="15349" width="12.625" style="438" customWidth="1"/>
    <col min="15350" max="15350" width="6.5" style="438" customWidth="1"/>
    <col min="15351" max="15351" width="12.625" style="438" customWidth="1"/>
    <col min="15352" max="15352" width="6.625" style="438" customWidth="1"/>
    <col min="15353" max="15353" width="5.625" style="438" customWidth="1"/>
    <col min="15354" max="15354" width="12.625" style="438" customWidth="1"/>
    <col min="15355" max="15355" width="4.125" style="438" customWidth="1"/>
    <col min="15356" max="15356" width="1.125" style="438" customWidth="1"/>
    <col min="15357" max="15357" width="9" style="438"/>
    <col min="15358" max="15358" width="10.5" style="438" bestFit="1" customWidth="1"/>
    <col min="15359" max="15592" width="9" style="438"/>
    <col min="15593" max="15597" width="5.375" style="438" customWidth="1"/>
    <col min="15598" max="15598" width="12.875" style="438" customWidth="1"/>
    <col min="15599" max="15599" width="6.375" style="438" customWidth="1"/>
    <col min="15600" max="15600" width="4.875" style="438" customWidth="1"/>
    <col min="15601" max="15601" width="8.5" style="438" customWidth="1"/>
    <col min="15602" max="15605" width="12.625" style="438" customWidth="1"/>
    <col min="15606" max="15606" width="6.5" style="438" customWidth="1"/>
    <col min="15607" max="15607" width="12.625" style="438" customWidth="1"/>
    <col min="15608" max="15608" width="6.625" style="438" customWidth="1"/>
    <col min="15609" max="15609" width="5.625" style="438" customWidth="1"/>
    <col min="15610" max="15610" width="12.625" style="438" customWidth="1"/>
    <col min="15611" max="15611" width="4.125" style="438" customWidth="1"/>
    <col min="15612" max="15612" width="1.125" style="438" customWidth="1"/>
    <col min="15613" max="15613" width="9" style="438"/>
    <col min="15614" max="15614" width="10.5" style="438" bestFit="1" customWidth="1"/>
    <col min="15615" max="15848" width="9" style="438"/>
    <col min="15849" max="15853" width="5.375" style="438" customWidth="1"/>
    <col min="15854" max="15854" width="12.875" style="438" customWidth="1"/>
    <col min="15855" max="15855" width="6.375" style="438" customWidth="1"/>
    <col min="15856" max="15856" width="4.875" style="438" customWidth="1"/>
    <col min="15857" max="15857" width="8.5" style="438" customWidth="1"/>
    <col min="15858" max="15861" width="12.625" style="438" customWidth="1"/>
    <col min="15862" max="15862" width="6.5" style="438" customWidth="1"/>
    <col min="15863" max="15863" width="12.625" style="438" customWidth="1"/>
    <col min="15864" max="15864" width="6.625" style="438" customWidth="1"/>
    <col min="15865" max="15865" width="5.625" style="438" customWidth="1"/>
    <col min="15866" max="15866" width="12.625" style="438" customWidth="1"/>
    <col min="15867" max="15867" width="4.125" style="438" customWidth="1"/>
    <col min="15868" max="15868" width="1.125" style="438" customWidth="1"/>
    <col min="15869" max="15869" width="9" style="438"/>
    <col min="15870" max="15870" width="10.5" style="438" bestFit="1" customWidth="1"/>
    <col min="15871" max="16104" width="9" style="438"/>
    <col min="16105" max="16109" width="5.375" style="438" customWidth="1"/>
    <col min="16110" max="16110" width="12.875" style="438" customWidth="1"/>
    <col min="16111" max="16111" width="6.375" style="438" customWidth="1"/>
    <col min="16112" max="16112" width="4.875" style="438" customWidth="1"/>
    <col min="16113" max="16113" width="8.5" style="438" customWidth="1"/>
    <col min="16114" max="16117" width="12.625" style="438" customWidth="1"/>
    <col min="16118" max="16118" width="6.5" style="438" customWidth="1"/>
    <col min="16119" max="16119" width="12.625" style="438" customWidth="1"/>
    <col min="16120" max="16120" width="6.625" style="438" customWidth="1"/>
    <col min="16121" max="16121" width="5.625" style="438" customWidth="1"/>
    <col min="16122" max="16122" width="12.625" style="438" customWidth="1"/>
    <col min="16123" max="16123" width="4.125" style="438" customWidth="1"/>
    <col min="16124" max="16124" width="1.125" style="438" customWidth="1"/>
    <col min="16125" max="16125" width="9" style="438"/>
    <col min="16126" max="16126" width="10.5" style="438" bestFit="1" customWidth="1"/>
    <col min="16127" max="16384" width="9" style="438"/>
  </cols>
  <sheetData>
    <row r="1" spans="1:15" ht="14.25" customHeight="1">
      <c r="J1" s="439" t="s">
        <v>86</v>
      </c>
      <c r="K1" s="440">
        <v>144000</v>
      </c>
      <c r="L1" s="441" t="s">
        <v>44</v>
      </c>
    </row>
    <row r="2" spans="1:15" s="441" customFormat="1" ht="18" customHeight="1">
      <c r="B2" s="371" t="s">
        <v>350</v>
      </c>
      <c r="C2" s="442"/>
      <c r="D2" s="442"/>
      <c r="E2" s="442"/>
      <c r="F2" s="442"/>
      <c r="G2" s="442"/>
      <c r="H2" s="442"/>
      <c r="I2" s="442"/>
      <c r="J2" s="442"/>
      <c r="K2" s="442"/>
      <c r="L2" s="442"/>
      <c r="M2" s="442"/>
    </row>
    <row r="3" spans="1:15" s="441" customFormat="1" ht="33.75" customHeight="1">
      <c r="C3" s="622" t="s">
        <v>119</v>
      </c>
      <c r="D3" s="622"/>
      <c r="E3" s="622"/>
      <c r="F3" s="622"/>
      <c r="G3" s="622"/>
      <c r="H3" s="622"/>
      <c r="I3" s="622"/>
      <c r="J3" s="622"/>
      <c r="K3" s="622"/>
      <c r="L3" s="622"/>
      <c r="M3" s="443"/>
    </row>
    <row r="4" spans="1:15" ht="15">
      <c r="A4" s="444"/>
      <c r="C4" s="445"/>
      <c r="D4" s="445"/>
      <c r="E4" s="445"/>
      <c r="F4" s="445"/>
      <c r="G4" s="445"/>
      <c r="H4" s="445"/>
      <c r="I4" s="445"/>
      <c r="J4" s="445"/>
      <c r="K4" s="445"/>
      <c r="L4" s="445"/>
      <c r="M4" s="445"/>
    </row>
    <row r="5" spans="1:15" ht="31.5" customHeight="1">
      <c r="C5" s="446" t="s">
        <v>88</v>
      </c>
      <c r="D5" s="447" t="s">
        <v>89</v>
      </c>
      <c r="E5" s="623" t="s">
        <v>120</v>
      </c>
      <c r="F5" s="624"/>
      <c r="G5" s="625"/>
      <c r="H5" s="448" t="s">
        <v>93</v>
      </c>
      <c r="I5" s="448" t="s">
        <v>121</v>
      </c>
      <c r="J5" s="446" t="s">
        <v>143</v>
      </c>
      <c r="K5" s="447" t="s">
        <v>90</v>
      </c>
      <c r="L5" s="448" t="s">
        <v>100</v>
      </c>
    </row>
    <row r="6" spans="1:15" ht="15.75" customHeight="1">
      <c r="C6" s="449"/>
      <c r="D6" s="450"/>
      <c r="E6" s="451"/>
      <c r="F6" s="450"/>
      <c r="G6" s="452"/>
      <c r="H6" s="453"/>
      <c r="I6" s="454" t="s">
        <v>92</v>
      </c>
      <c r="J6" s="454" t="s">
        <v>80</v>
      </c>
      <c r="K6" s="455" t="s">
        <v>44</v>
      </c>
      <c r="L6" s="453"/>
    </row>
    <row r="7" spans="1:15" ht="32.25" customHeight="1">
      <c r="C7" s="456" t="s">
        <v>122</v>
      </c>
      <c r="D7" s="457"/>
      <c r="E7" s="458"/>
      <c r="F7" s="459" t="s">
        <v>123</v>
      </c>
      <c r="G7" s="460"/>
      <c r="H7" s="461"/>
      <c r="I7" s="461"/>
      <c r="J7" s="462"/>
      <c r="K7" s="457"/>
      <c r="L7" s="461"/>
      <c r="O7" s="438" t="e">
        <f t="shared" ref="O7:O16" si="0">IF(J7/I7&lt;10,"Error！","")</f>
        <v>#DIV/0!</v>
      </c>
    </row>
    <row r="8" spans="1:15" ht="32.25" customHeight="1">
      <c r="C8" s="456" t="s">
        <v>124</v>
      </c>
      <c r="D8" s="457"/>
      <c r="E8" s="458"/>
      <c r="F8" s="459" t="s">
        <v>123</v>
      </c>
      <c r="G8" s="460"/>
      <c r="H8" s="461"/>
      <c r="I8" s="461"/>
      <c r="J8" s="462"/>
      <c r="K8" s="457"/>
      <c r="L8" s="461"/>
      <c r="O8" s="438" t="e">
        <f t="shared" si="0"/>
        <v>#DIV/0!</v>
      </c>
    </row>
    <row r="9" spans="1:15" ht="32.25" customHeight="1">
      <c r="C9" s="456" t="s">
        <v>125</v>
      </c>
      <c r="D9" s="457"/>
      <c r="E9" s="458"/>
      <c r="F9" s="459" t="s">
        <v>123</v>
      </c>
      <c r="G9" s="460"/>
      <c r="H9" s="461"/>
      <c r="I9" s="461"/>
      <c r="J9" s="462"/>
      <c r="K9" s="457" t="str">
        <f t="shared" ref="K9:K16" si="1">IF(I9=0,"",IF(J9/I9&lt;10,"",ROUNDDOWN(I9*$K$1,-3)))</f>
        <v/>
      </c>
      <c r="L9" s="461"/>
      <c r="O9" s="438" t="e">
        <f t="shared" si="0"/>
        <v>#DIV/0!</v>
      </c>
    </row>
    <row r="10" spans="1:15" ht="32.25" customHeight="1">
      <c r="C10" s="456" t="s">
        <v>126</v>
      </c>
      <c r="D10" s="457"/>
      <c r="E10" s="458"/>
      <c r="F10" s="459" t="s">
        <v>123</v>
      </c>
      <c r="G10" s="460"/>
      <c r="H10" s="461"/>
      <c r="I10" s="461"/>
      <c r="J10" s="462"/>
      <c r="K10" s="457" t="str">
        <f t="shared" si="1"/>
        <v/>
      </c>
      <c r="L10" s="461"/>
      <c r="O10" s="438" t="e">
        <f t="shared" si="0"/>
        <v>#DIV/0!</v>
      </c>
    </row>
    <row r="11" spans="1:15" ht="32.25" customHeight="1">
      <c r="C11" s="456" t="s">
        <v>127</v>
      </c>
      <c r="D11" s="457"/>
      <c r="E11" s="458"/>
      <c r="F11" s="459" t="s">
        <v>123</v>
      </c>
      <c r="G11" s="460"/>
      <c r="H11" s="461"/>
      <c r="I11" s="461"/>
      <c r="J11" s="462"/>
      <c r="K11" s="457" t="str">
        <f t="shared" si="1"/>
        <v/>
      </c>
      <c r="L11" s="461"/>
      <c r="O11" s="438" t="e">
        <f t="shared" si="0"/>
        <v>#DIV/0!</v>
      </c>
    </row>
    <row r="12" spans="1:15" ht="32.25" customHeight="1">
      <c r="C12" s="456" t="s">
        <v>128</v>
      </c>
      <c r="D12" s="457"/>
      <c r="E12" s="458"/>
      <c r="F12" s="459" t="s">
        <v>123</v>
      </c>
      <c r="G12" s="460"/>
      <c r="H12" s="461"/>
      <c r="I12" s="461"/>
      <c r="J12" s="462"/>
      <c r="K12" s="457" t="str">
        <f t="shared" si="1"/>
        <v/>
      </c>
      <c r="L12" s="461"/>
      <c r="O12" s="438" t="e">
        <f t="shared" si="0"/>
        <v>#DIV/0!</v>
      </c>
    </row>
    <row r="13" spans="1:15" ht="32.25" customHeight="1">
      <c r="C13" s="456" t="s">
        <v>129</v>
      </c>
      <c r="D13" s="457"/>
      <c r="E13" s="458"/>
      <c r="F13" s="459" t="s">
        <v>123</v>
      </c>
      <c r="G13" s="460"/>
      <c r="H13" s="461"/>
      <c r="I13" s="461"/>
      <c r="J13" s="462"/>
      <c r="K13" s="457" t="str">
        <f t="shared" si="1"/>
        <v/>
      </c>
      <c r="L13" s="461"/>
      <c r="O13" s="438" t="e">
        <f t="shared" si="0"/>
        <v>#DIV/0!</v>
      </c>
    </row>
    <row r="14" spans="1:15" ht="32.25" customHeight="1">
      <c r="C14" s="456" t="s">
        <v>130</v>
      </c>
      <c r="D14" s="457"/>
      <c r="E14" s="458"/>
      <c r="F14" s="459" t="s">
        <v>123</v>
      </c>
      <c r="G14" s="460"/>
      <c r="H14" s="461"/>
      <c r="I14" s="461"/>
      <c r="J14" s="462"/>
      <c r="K14" s="457" t="str">
        <f t="shared" si="1"/>
        <v/>
      </c>
      <c r="L14" s="461"/>
      <c r="O14" s="438" t="e">
        <f t="shared" si="0"/>
        <v>#DIV/0!</v>
      </c>
    </row>
    <row r="15" spans="1:15" ht="32.25" customHeight="1">
      <c r="C15" s="456" t="s">
        <v>131</v>
      </c>
      <c r="D15" s="457"/>
      <c r="E15" s="458"/>
      <c r="F15" s="459" t="s">
        <v>123</v>
      </c>
      <c r="G15" s="460"/>
      <c r="H15" s="461"/>
      <c r="I15" s="461"/>
      <c r="J15" s="462"/>
      <c r="K15" s="457" t="str">
        <f t="shared" si="1"/>
        <v/>
      </c>
      <c r="L15" s="461"/>
      <c r="O15" s="438" t="e">
        <f t="shared" si="0"/>
        <v>#DIV/0!</v>
      </c>
    </row>
    <row r="16" spans="1:15" ht="32.25" customHeight="1">
      <c r="C16" s="456" t="s">
        <v>132</v>
      </c>
      <c r="D16" s="457"/>
      <c r="E16" s="458"/>
      <c r="F16" s="459" t="s">
        <v>123</v>
      </c>
      <c r="G16" s="460"/>
      <c r="H16" s="461"/>
      <c r="I16" s="461"/>
      <c r="J16" s="462"/>
      <c r="K16" s="457" t="str">
        <f t="shared" si="1"/>
        <v/>
      </c>
      <c r="L16" s="461"/>
      <c r="O16" s="438" t="e">
        <f t="shared" si="0"/>
        <v>#DIV/0!</v>
      </c>
    </row>
    <row r="17" spans="8:12" ht="32.25" customHeight="1">
      <c r="H17" s="463" t="s">
        <v>94</v>
      </c>
      <c r="I17" s="464">
        <f>SUM(I7:I16)</f>
        <v>0</v>
      </c>
      <c r="J17" s="464" t="str">
        <f>IF(J7=0,"",SUM(J7:J16))</f>
        <v/>
      </c>
      <c r="K17" s="465">
        <f>SUM(K7:K16)</f>
        <v>0</v>
      </c>
      <c r="L17" s="466" t="str">
        <f>IF(J7=0,"",COUNTA(J7:J16))</f>
        <v/>
      </c>
    </row>
    <row r="18" spans="8:12" s="442" customFormat="1" ht="14.25" customHeight="1"/>
    <row r="19" spans="8:12" s="442" customFormat="1" ht="14.25" customHeight="1"/>
    <row r="20" spans="8:12" s="442" customFormat="1" ht="14.25" customHeight="1"/>
    <row r="21" spans="8:12" s="441" customFormat="1" ht="14.25" customHeight="1"/>
  </sheetData>
  <mergeCells count="2">
    <mergeCell ref="C3:L3"/>
    <mergeCell ref="E5:G5"/>
  </mergeCells>
  <phoneticPr fontId="1"/>
  <printOptions horizontalCentered="1"/>
  <pageMargins left="0.26" right="0.32" top="0.98425196850393704" bottom="0.98425196850393704"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P63"/>
  <sheetViews>
    <sheetView view="pageBreakPreview" zoomScaleNormal="100" zoomScaleSheetLayoutView="100" workbookViewId="0"/>
  </sheetViews>
  <sheetFormatPr defaultColWidth="9" defaultRowHeight="20.100000000000001" customHeight="1"/>
  <cols>
    <col min="1" max="1" width="2.25" style="55" customWidth="1"/>
    <col min="2" max="2" width="4" style="55" customWidth="1"/>
    <col min="3" max="11" width="8.25" style="55" customWidth="1"/>
    <col min="12" max="12" width="4" style="55" customWidth="1"/>
    <col min="13" max="15" width="3.75" style="55" customWidth="1"/>
    <col min="16" max="16384" width="9" style="55"/>
  </cols>
  <sheetData>
    <row r="2" spans="1:16" s="67" customFormat="1" ht="20.100000000000001" customHeight="1">
      <c r="A2" s="51"/>
      <c r="B2" s="67" t="s">
        <v>335</v>
      </c>
    </row>
    <row r="3" spans="1:16" s="68" customFormat="1" ht="19.5" customHeight="1">
      <c r="B3" s="78"/>
      <c r="C3" s="79"/>
      <c r="D3" s="79"/>
      <c r="E3" s="79"/>
      <c r="F3" s="79"/>
      <c r="G3" s="79"/>
      <c r="H3" s="79"/>
      <c r="I3" s="79"/>
      <c r="J3" s="79"/>
      <c r="K3" s="79"/>
      <c r="L3" s="83"/>
      <c r="M3" s="69"/>
    </row>
    <row r="4" spans="1:16" s="68" customFormat="1" ht="19.5" customHeight="1">
      <c r="B4" s="80"/>
      <c r="C4" s="81"/>
      <c r="D4" s="81"/>
      <c r="E4" s="81"/>
      <c r="F4" s="81"/>
      <c r="G4" s="81"/>
      <c r="H4" s="81"/>
      <c r="I4" s="632" t="str">
        <f>○!B2&amp;"　　　年　　　月　　　日"</f>
        <v>　　　年　　　月　　　日</v>
      </c>
      <c r="J4" s="632"/>
      <c r="K4" s="632"/>
      <c r="L4" s="84"/>
      <c r="M4" s="70"/>
    </row>
    <row r="5" spans="1:16" s="68" customFormat="1" ht="19.5" customHeight="1">
      <c r="B5" s="80"/>
      <c r="C5" s="81"/>
      <c r="D5" s="81"/>
      <c r="E5" s="81"/>
      <c r="F5" s="81"/>
      <c r="G5" s="81"/>
      <c r="H5" s="81"/>
      <c r="I5" s="82"/>
      <c r="J5" s="82"/>
      <c r="K5" s="82"/>
      <c r="L5" s="84"/>
      <c r="M5" s="70"/>
    </row>
    <row r="6" spans="1:16" s="68" customFormat="1" ht="19.5" customHeight="1">
      <c r="B6" s="80"/>
      <c r="C6" s="81"/>
      <c r="D6" s="81"/>
      <c r="E6" s="81"/>
      <c r="F6" s="81"/>
      <c r="G6" s="81"/>
      <c r="H6" s="81"/>
      <c r="I6" s="81"/>
      <c r="J6" s="81"/>
      <c r="K6" s="81"/>
      <c r="L6" s="84"/>
      <c r="M6" s="70"/>
    </row>
    <row r="7" spans="1:16" s="68" customFormat="1" ht="19.5" customHeight="1">
      <c r="B7" s="80"/>
      <c r="C7" s="634" t="s">
        <v>70</v>
      </c>
      <c r="D7" s="634"/>
      <c r="E7" s="634"/>
      <c r="F7" s="634"/>
      <c r="G7" s="634"/>
      <c r="H7" s="634"/>
      <c r="I7" s="634"/>
      <c r="J7" s="634"/>
      <c r="K7" s="634"/>
      <c r="L7" s="85"/>
      <c r="M7" s="70"/>
    </row>
    <row r="8" spans="1:16" s="68" customFormat="1" ht="19.5" customHeight="1">
      <c r="B8" s="111"/>
      <c r="C8" s="112"/>
      <c r="D8" s="112"/>
      <c r="E8" s="112"/>
      <c r="F8" s="112"/>
      <c r="G8" s="112"/>
      <c r="H8" s="112"/>
      <c r="I8" s="112"/>
      <c r="J8" s="112"/>
      <c r="K8" s="112"/>
      <c r="L8" s="113"/>
      <c r="M8" s="70"/>
    </row>
    <row r="9" spans="1:16" s="68" customFormat="1" ht="19.5" customHeight="1">
      <c r="B9" s="111"/>
      <c r="C9" s="114"/>
      <c r="D9" s="114"/>
      <c r="E9" s="114"/>
      <c r="F9" s="114"/>
      <c r="G9" s="114"/>
      <c r="H9" s="114"/>
      <c r="I9" s="114"/>
      <c r="J9" s="114"/>
      <c r="K9" s="114"/>
      <c r="L9" s="115"/>
    </row>
    <row r="10" spans="1:16" s="68" customFormat="1" ht="19.5" customHeight="1">
      <c r="B10" s="116"/>
      <c r="C10" s="71" t="str">
        <f>"延岡市長　"&amp;IF(○!$AG$2="","                   ",○!$AG$2)&amp;"　様"</f>
        <v>延岡市長　読谷山　洋司　様</v>
      </c>
      <c r="D10" s="71"/>
      <c r="E10" s="71"/>
      <c r="F10" s="71"/>
      <c r="G10" s="71"/>
      <c r="H10" s="71"/>
      <c r="I10" s="71"/>
      <c r="J10" s="71"/>
      <c r="K10" s="114"/>
      <c r="L10" s="115"/>
    </row>
    <row r="11" spans="1:16" s="68" customFormat="1" ht="19.5" customHeight="1">
      <c r="B11" s="116"/>
      <c r="C11" s="71"/>
      <c r="D11" s="71"/>
      <c r="E11" s="71"/>
      <c r="F11" s="71"/>
      <c r="G11" s="71"/>
      <c r="H11" s="71"/>
      <c r="I11" s="71"/>
      <c r="J11" s="71"/>
      <c r="K11" s="114"/>
      <c r="L11" s="115"/>
    </row>
    <row r="12" spans="1:16" s="68" customFormat="1" ht="19.5" customHeight="1">
      <c r="B12" s="116"/>
      <c r="C12" s="71"/>
      <c r="D12" s="71"/>
      <c r="E12" s="71"/>
      <c r="F12" s="71"/>
      <c r="G12" s="523" t="s">
        <v>312</v>
      </c>
      <c r="H12" s="523"/>
      <c r="I12" s="524" t="str">
        <f>IF(○!$I$4="","",○!$I$4)</f>
        <v/>
      </c>
      <c r="J12" s="524"/>
      <c r="K12" s="524"/>
      <c r="L12" s="115"/>
    </row>
    <row r="13" spans="1:16" s="68" customFormat="1" ht="19.5" customHeight="1">
      <c r="B13" s="116"/>
      <c r="C13" s="71"/>
      <c r="D13" s="71"/>
      <c r="E13" s="71"/>
      <c r="F13" s="71"/>
      <c r="G13" s="523"/>
      <c r="H13" s="523"/>
      <c r="I13" s="524"/>
      <c r="J13" s="524"/>
      <c r="K13" s="524"/>
      <c r="L13" s="115"/>
    </row>
    <row r="14" spans="1:16" s="68" customFormat="1" ht="19.5" customHeight="1">
      <c r="B14" s="111"/>
      <c r="C14" s="114"/>
      <c r="D14" s="114"/>
      <c r="E14" s="114"/>
      <c r="F14" s="114"/>
      <c r="G14" s="525" t="s">
        <v>310</v>
      </c>
      <c r="H14" s="525"/>
      <c r="I14" s="524" t="str">
        <f>IF(○!I5&lt;&gt;0,○!I5,"")</f>
        <v/>
      </c>
      <c r="J14" s="524"/>
      <c r="K14" s="524"/>
      <c r="L14" s="115"/>
      <c r="M14" s="72"/>
      <c r="N14" s="73"/>
      <c r="O14" s="73"/>
      <c r="P14" s="73"/>
    </row>
    <row r="15" spans="1:16" s="68" customFormat="1" ht="19.5" customHeight="1">
      <c r="B15" s="111"/>
      <c r="C15" s="114"/>
      <c r="D15" s="114"/>
      <c r="E15" s="114"/>
      <c r="F15" s="114"/>
      <c r="G15" s="525"/>
      <c r="H15" s="525"/>
      <c r="I15" s="524"/>
      <c r="J15" s="524"/>
      <c r="K15" s="524"/>
      <c r="L15" s="115"/>
      <c r="M15" s="72"/>
      <c r="N15" s="73"/>
      <c r="O15" s="73"/>
      <c r="P15" s="73"/>
    </row>
    <row r="16" spans="1:16" s="68" customFormat="1" ht="19.5" customHeight="1">
      <c r="B16" s="111"/>
      <c r="C16" s="114"/>
      <c r="D16" s="114"/>
      <c r="E16" s="114"/>
      <c r="F16" s="114"/>
      <c r="G16" s="525" t="s">
        <v>311</v>
      </c>
      <c r="H16" s="525"/>
      <c r="I16" s="524" t="str">
        <f>IF(○!I6&lt;&gt;0,○!I6,"")&amp;" "&amp;IF(○!S6&lt;&gt;0,○!S6,"")</f>
        <v xml:space="preserve"> </v>
      </c>
      <c r="J16" s="524"/>
      <c r="K16" s="524"/>
      <c r="L16" s="117"/>
      <c r="M16" s="74"/>
    </row>
    <row r="17" spans="1:13" s="68" customFormat="1" ht="19.5" customHeight="1">
      <c r="B17" s="111"/>
      <c r="C17" s="114"/>
      <c r="D17" s="114"/>
      <c r="E17" s="114"/>
      <c r="F17" s="114"/>
      <c r="G17" s="525"/>
      <c r="H17" s="525"/>
      <c r="I17" s="524"/>
      <c r="J17" s="524"/>
      <c r="K17" s="524"/>
      <c r="L17" s="117"/>
      <c r="M17" s="74"/>
    </row>
    <row r="18" spans="1:13" s="68" customFormat="1" ht="19.5" customHeight="1">
      <c r="B18" s="111"/>
      <c r="C18" s="114"/>
      <c r="D18" s="114"/>
      <c r="E18" s="114"/>
      <c r="F18" s="114"/>
      <c r="G18" s="114"/>
      <c r="H18" s="114"/>
      <c r="I18" s="114"/>
      <c r="J18" s="114"/>
      <c r="K18" s="114"/>
      <c r="L18" s="115"/>
    </row>
    <row r="19" spans="1:13" s="68" customFormat="1" ht="19.5" customHeight="1">
      <c r="B19" s="111"/>
      <c r="C19" s="633" t="str">
        <f>"　"&amp;○!P11&amp;"付け"&amp;○!Q11&amp;"第 "&amp;DBCS(○!T11)&amp;" 号"&amp;"で補助金等の交付の決定を受けた"&amp;○!B2&amp;IF(○!D2=1,"元",○!D2)&amp;"年度 "&amp;○!H2&amp;"について事業が完了しましたので、延岡市補助金等の交付に関する規則第12条第１項の規定に基づいて実績を報告します。"</f>
        <v>　　　　　年　　月　　日付け延林第 　　　 号で補助金等の交付の決定を受けた　　年度 コミュニティ林業推進事業について事業が完了しましたので、延岡市補助金等の交付に関する規則第12条第１項の規定に基づいて実績を報告します。</v>
      </c>
      <c r="D19" s="633"/>
      <c r="E19" s="633"/>
      <c r="F19" s="633"/>
      <c r="G19" s="633"/>
      <c r="H19" s="633"/>
      <c r="I19" s="633"/>
      <c r="J19" s="633"/>
      <c r="K19" s="633"/>
      <c r="L19" s="118"/>
    </row>
    <row r="20" spans="1:13" s="68" customFormat="1" ht="19.5" customHeight="1">
      <c r="A20" s="75"/>
      <c r="B20" s="119"/>
      <c r="C20" s="633"/>
      <c r="D20" s="633"/>
      <c r="E20" s="633"/>
      <c r="F20" s="633"/>
      <c r="G20" s="633"/>
      <c r="H20" s="633"/>
      <c r="I20" s="633"/>
      <c r="J20" s="633"/>
      <c r="K20" s="633"/>
      <c r="L20" s="118"/>
      <c r="M20" s="75"/>
    </row>
    <row r="21" spans="1:13" s="68" customFormat="1" ht="19.5" customHeight="1">
      <c r="A21" s="76"/>
      <c r="B21" s="119"/>
      <c r="C21" s="633"/>
      <c r="D21" s="633"/>
      <c r="E21" s="633"/>
      <c r="F21" s="633"/>
      <c r="G21" s="633"/>
      <c r="H21" s="633"/>
      <c r="I21" s="633"/>
      <c r="J21" s="633"/>
      <c r="K21" s="633"/>
      <c r="L21" s="118"/>
      <c r="M21" s="76"/>
    </row>
    <row r="22" spans="1:13" s="68" customFormat="1" ht="19.5" customHeight="1">
      <c r="A22" s="76"/>
      <c r="B22" s="119"/>
      <c r="C22" s="326"/>
      <c r="D22" s="326"/>
      <c r="E22" s="326"/>
      <c r="F22" s="326"/>
      <c r="G22" s="326"/>
      <c r="H22" s="326"/>
      <c r="I22" s="326"/>
      <c r="J22" s="326"/>
      <c r="K22" s="326"/>
      <c r="L22" s="118"/>
      <c r="M22" s="76"/>
    </row>
    <row r="23" spans="1:13" s="45" customFormat="1" ht="13.5">
      <c r="B23" s="153"/>
      <c r="C23" s="321"/>
      <c r="D23" s="321"/>
      <c r="E23" s="321"/>
      <c r="F23" s="321"/>
      <c r="G23" s="321"/>
      <c r="H23" s="321"/>
      <c r="I23" s="321"/>
      <c r="J23" s="321"/>
      <c r="K23" s="321"/>
      <c r="L23" s="148"/>
    </row>
    <row r="24" spans="1:13" s="45" customFormat="1" ht="13.5">
      <c r="B24" s="146"/>
      <c r="C24" s="322"/>
      <c r="D24" s="149"/>
      <c r="E24" s="149"/>
      <c r="F24" s="149"/>
      <c r="G24" s="149"/>
      <c r="H24" s="149"/>
      <c r="I24" s="149"/>
      <c r="J24" s="322"/>
      <c r="K24" s="44"/>
      <c r="L24" s="148"/>
    </row>
    <row r="25" spans="1:13" s="45" customFormat="1" ht="13.5">
      <c r="B25" s="150"/>
      <c r="C25" s="44"/>
      <c r="D25" s="44"/>
      <c r="E25" s="44"/>
      <c r="F25" s="44"/>
      <c r="G25" s="322" t="s">
        <v>4</v>
      </c>
      <c r="H25" s="44"/>
      <c r="I25" s="44"/>
      <c r="J25" s="44"/>
      <c r="K25" s="44"/>
      <c r="L25" s="148"/>
    </row>
    <row r="26" spans="1:13" s="45" customFormat="1" ht="13.5">
      <c r="B26" s="150"/>
      <c r="C26" s="44"/>
      <c r="D26" s="44"/>
      <c r="E26" s="44"/>
      <c r="F26" s="44"/>
      <c r="G26" s="322"/>
      <c r="H26" s="44"/>
      <c r="I26" s="44"/>
      <c r="J26" s="44"/>
      <c r="K26" s="44"/>
      <c r="L26" s="148"/>
    </row>
    <row r="27" spans="1:13" s="45" customFormat="1" ht="13.5">
      <c r="B27" s="146"/>
      <c r="C27" s="149"/>
      <c r="D27" s="147"/>
      <c r="E27" s="147"/>
      <c r="F27" s="147"/>
      <c r="G27" s="147"/>
      <c r="H27" s="147"/>
      <c r="I27" s="147"/>
      <c r="J27" s="149"/>
      <c r="K27" s="44"/>
      <c r="L27" s="148"/>
    </row>
    <row r="28" spans="1:13" s="45" customFormat="1" ht="13.5">
      <c r="B28" s="155" t="s">
        <v>294</v>
      </c>
      <c r="C28" s="147"/>
      <c r="D28" s="147"/>
      <c r="E28" s="44"/>
      <c r="F28" s="156"/>
      <c r="G28" s="156"/>
      <c r="H28" s="156"/>
      <c r="I28" s="156"/>
      <c r="J28" s="156"/>
      <c r="K28" s="44"/>
      <c r="L28" s="148"/>
    </row>
    <row r="29" spans="1:13" s="45" customFormat="1" ht="13.5">
      <c r="B29" s="155"/>
      <c r="C29" s="147"/>
      <c r="D29" s="147"/>
      <c r="E29" s="44"/>
      <c r="F29" s="156"/>
      <c r="G29" s="156"/>
      <c r="H29" s="156"/>
      <c r="I29" s="156"/>
      <c r="J29" s="156"/>
      <c r="K29" s="44"/>
      <c r="L29" s="148"/>
    </row>
    <row r="30" spans="1:13" s="45" customFormat="1" ht="13.5">
      <c r="B30" s="146"/>
      <c r="C30" s="149"/>
      <c r="D30" s="44"/>
      <c r="E30" s="44"/>
      <c r="F30" s="518" t="str">
        <f>IF(SUM(①交付申請!F30)=0,"",SUM(①交付申請!F30))</f>
        <v/>
      </c>
      <c r="G30" s="518"/>
      <c r="H30" s="518"/>
      <c r="I30" s="44" t="s">
        <v>292</v>
      </c>
      <c r="J30" s="149"/>
      <c r="K30" s="44"/>
      <c r="L30" s="148"/>
    </row>
    <row r="31" spans="1:13" s="45" customFormat="1" ht="13.5">
      <c r="B31" s="146"/>
      <c r="C31" s="149"/>
      <c r="D31" s="147"/>
      <c r="E31" s="147"/>
      <c r="F31" s="147"/>
      <c r="G31" s="147"/>
      <c r="H31" s="147"/>
      <c r="I31" s="147"/>
      <c r="J31" s="149"/>
      <c r="K31" s="44"/>
      <c r="L31" s="148"/>
    </row>
    <row r="32" spans="1:13" s="45" customFormat="1" ht="13.5">
      <c r="B32" s="155" t="s">
        <v>295</v>
      </c>
      <c r="C32" s="147"/>
      <c r="D32" s="147"/>
      <c r="E32" s="147"/>
      <c r="F32" s="149"/>
      <c r="G32" s="149"/>
      <c r="H32" s="149"/>
      <c r="I32" s="149"/>
      <c r="J32" s="149"/>
      <c r="K32" s="44"/>
      <c r="L32" s="148"/>
    </row>
    <row r="33" spans="2:12" s="45" customFormat="1" ht="12" customHeight="1">
      <c r="B33" s="146"/>
      <c r="C33" s="157"/>
      <c r="D33" s="494" t="s">
        <v>84</v>
      </c>
      <c r="E33" s="495"/>
      <c r="F33" s="496"/>
      <c r="G33" s="500" t="s">
        <v>107</v>
      </c>
      <c r="H33" s="507" t="s">
        <v>103</v>
      </c>
      <c r="I33" s="508"/>
      <c r="J33" s="509"/>
      <c r="K33" s="157"/>
      <c r="L33" s="148"/>
    </row>
    <row r="34" spans="2:12" s="45" customFormat="1" ht="12" customHeight="1">
      <c r="B34" s="146"/>
      <c r="C34" s="157"/>
      <c r="D34" s="484"/>
      <c r="E34" s="485"/>
      <c r="F34" s="486"/>
      <c r="G34" s="501"/>
      <c r="H34" s="510"/>
      <c r="I34" s="511"/>
      <c r="J34" s="493"/>
      <c r="K34" s="157"/>
      <c r="L34" s="148"/>
    </row>
    <row r="35" spans="2:12" s="45" customFormat="1" ht="12" customHeight="1">
      <c r="B35" s="146"/>
      <c r="C35" s="157"/>
      <c r="D35" s="497" t="s">
        <v>313</v>
      </c>
      <c r="E35" s="498"/>
      <c r="F35" s="499"/>
      <c r="G35" s="635"/>
      <c r="H35" s="636"/>
      <c r="I35" s="637"/>
      <c r="J35" s="516" t="s">
        <v>92</v>
      </c>
      <c r="K35" s="157"/>
      <c r="L35" s="148"/>
    </row>
    <row r="36" spans="2:12" s="45" customFormat="1" ht="12" customHeight="1">
      <c r="B36" s="146"/>
      <c r="C36" s="157"/>
      <c r="D36" s="481"/>
      <c r="E36" s="482"/>
      <c r="F36" s="483"/>
      <c r="G36" s="479"/>
      <c r="H36" s="488"/>
      <c r="I36" s="489"/>
      <c r="J36" s="492"/>
      <c r="K36" s="157"/>
      <c r="L36" s="148"/>
    </row>
    <row r="37" spans="2:12" s="45" customFormat="1" ht="12" customHeight="1">
      <c r="B37" s="146"/>
      <c r="C37" s="157"/>
      <c r="D37" s="481" t="s">
        <v>314</v>
      </c>
      <c r="E37" s="482"/>
      <c r="F37" s="483"/>
      <c r="G37" s="479"/>
      <c r="H37" s="626"/>
      <c r="I37" s="627"/>
      <c r="J37" s="502"/>
      <c r="K37" s="157"/>
      <c r="L37" s="148"/>
    </row>
    <row r="38" spans="2:12" s="45" customFormat="1" ht="13.5">
      <c r="B38" s="150"/>
      <c r="C38" s="157"/>
      <c r="D38" s="481"/>
      <c r="E38" s="482"/>
      <c r="F38" s="483"/>
      <c r="G38" s="479"/>
      <c r="H38" s="626"/>
      <c r="I38" s="627"/>
      <c r="J38" s="502"/>
      <c r="K38" s="157"/>
      <c r="L38" s="148"/>
    </row>
    <row r="39" spans="2:12" s="45" customFormat="1" ht="13.5" customHeight="1">
      <c r="B39" s="146"/>
      <c r="C39" s="157"/>
      <c r="D39" s="481" t="s">
        <v>315</v>
      </c>
      <c r="E39" s="482" t="s">
        <v>162</v>
      </c>
      <c r="F39" s="483"/>
      <c r="G39" s="479"/>
      <c r="H39" s="630"/>
      <c r="I39" s="631"/>
      <c r="J39" s="492" t="s">
        <v>109</v>
      </c>
      <c r="K39" s="157"/>
      <c r="L39" s="148"/>
    </row>
    <row r="40" spans="2:12" s="45" customFormat="1" ht="13.5">
      <c r="B40" s="146"/>
      <c r="C40" s="157"/>
      <c r="D40" s="481"/>
      <c r="E40" s="482"/>
      <c r="F40" s="483"/>
      <c r="G40" s="479"/>
      <c r="H40" s="630"/>
      <c r="I40" s="631"/>
      <c r="J40" s="492"/>
      <c r="K40" s="157"/>
      <c r="L40" s="148"/>
    </row>
    <row r="41" spans="2:12" s="45" customFormat="1" ht="13.5">
      <c r="B41" s="146"/>
      <c r="C41" s="157"/>
      <c r="D41" s="481"/>
      <c r="E41" s="482" t="s">
        <v>163</v>
      </c>
      <c r="F41" s="483"/>
      <c r="G41" s="479"/>
      <c r="H41" s="630"/>
      <c r="I41" s="631"/>
      <c r="J41" s="492" t="s">
        <v>110</v>
      </c>
      <c r="K41" s="157"/>
      <c r="L41" s="148"/>
    </row>
    <row r="42" spans="2:12" s="45" customFormat="1" ht="13.5">
      <c r="B42" s="146"/>
      <c r="C42" s="157"/>
      <c r="D42" s="481"/>
      <c r="E42" s="482"/>
      <c r="F42" s="483"/>
      <c r="G42" s="479"/>
      <c r="H42" s="630"/>
      <c r="I42" s="631"/>
      <c r="J42" s="492"/>
      <c r="K42" s="157"/>
      <c r="L42" s="148"/>
    </row>
    <row r="43" spans="2:12" s="45" customFormat="1" ht="13.5" customHeight="1">
      <c r="B43" s="146"/>
      <c r="C43" s="157"/>
      <c r="D43" s="481" t="s">
        <v>316</v>
      </c>
      <c r="E43" s="482"/>
      <c r="F43" s="483"/>
      <c r="G43" s="479"/>
      <c r="H43" s="630"/>
      <c r="I43" s="631"/>
      <c r="J43" s="492" t="s">
        <v>92</v>
      </c>
      <c r="K43" s="157"/>
      <c r="L43" s="148"/>
    </row>
    <row r="44" spans="2:12" s="45" customFormat="1" ht="13.5">
      <c r="B44" s="150"/>
      <c r="C44" s="157"/>
      <c r="D44" s="484"/>
      <c r="E44" s="485"/>
      <c r="F44" s="486"/>
      <c r="G44" s="487"/>
      <c r="H44" s="510"/>
      <c r="I44" s="511"/>
      <c r="J44" s="493"/>
      <c r="K44" s="157"/>
      <c r="L44" s="148"/>
    </row>
    <row r="45" spans="2:12" s="45" customFormat="1" ht="13.5">
      <c r="B45" s="146"/>
      <c r="C45" s="44"/>
      <c r="D45" s="480"/>
      <c r="E45" s="480"/>
      <c r="F45" s="159"/>
      <c r="G45" s="159"/>
      <c r="H45" s="159"/>
      <c r="I45" s="159"/>
      <c r="J45" s="149"/>
      <c r="K45" s="44"/>
      <c r="L45" s="148"/>
    </row>
    <row r="46" spans="2:12" s="45" customFormat="1" ht="13.5">
      <c r="B46" s="155" t="s">
        <v>296</v>
      </c>
      <c r="C46" s="147"/>
      <c r="D46" s="147"/>
      <c r="E46" s="147"/>
      <c r="F46" s="149"/>
      <c r="G46" s="149"/>
      <c r="H46" s="149"/>
      <c r="I46" s="149"/>
      <c r="J46" s="149"/>
      <c r="K46" s="44"/>
      <c r="L46" s="148"/>
    </row>
    <row r="47" spans="2:12" s="45" customFormat="1" ht="13.5">
      <c r="B47" s="155"/>
      <c r="C47" s="147"/>
      <c r="D47" s="147"/>
      <c r="E47" s="147"/>
      <c r="F47" s="149"/>
      <c r="G47" s="149"/>
      <c r="H47" s="149"/>
      <c r="I47" s="149"/>
      <c r="J47" s="149"/>
      <c r="K47" s="44"/>
      <c r="L47" s="148"/>
    </row>
    <row r="48" spans="2:12" s="45" customFormat="1" ht="13.5">
      <c r="B48" s="146"/>
      <c r="C48" s="149"/>
      <c r="D48" s="478" t="str">
        <f>○!P10</f>
        <v>　　　　年　　月　　日</v>
      </c>
      <c r="E48" s="478"/>
      <c r="F48" s="478"/>
      <c r="G48" s="147"/>
      <c r="H48" s="147"/>
      <c r="I48" s="147"/>
      <c r="J48" s="160"/>
      <c r="K48" s="44"/>
      <c r="L48" s="148"/>
    </row>
    <row r="49" spans="1:14" s="45" customFormat="1" ht="13.5">
      <c r="B49" s="146"/>
      <c r="C49" s="149"/>
      <c r="D49" s="320"/>
      <c r="E49" s="320"/>
      <c r="F49" s="320"/>
      <c r="G49" s="147"/>
      <c r="H49" s="147"/>
      <c r="I49" s="147"/>
      <c r="J49" s="160"/>
      <c r="K49" s="44"/>
      <c r="L49" s="148"/>
    </row>
    <row r="50" spans="1:14" s="45" customFormat="1" ht="13.5">
      <c r="B50" s="146" t="s">
        <v>297</v>
      </c>
      <c r="C50" s="149"/>
      <c r="D50" s="320"/>
      <c r="E50" s="320"/>
      <c r="F50" s="320"/>
      <c r="G50" s="147"/>
      <c r="H50" s="147"/>
      <c r="I50" s="147"/>
      <c r="J50" s="160"/>
      <c r="K50" s="44"/>
      <c r="L50" s="148"/>
    </row>
    <row r="51" spans="1:14" s="45" customFormat="1" ht="13.5">
      <c r="B51" s="146"/>
      <c r="C51" s="149"/>
      <c r="D51" s="320"/>
      <c r="E51" s="320"/>
      <c r="F51" s="320"/>
      <c r="G51" s="147"/>
      <c r="H51" s="147"/>
      <c r="I51" s="147"/>
      <c r="J51" s="160"/>
      <c r="K51" s="44"/>
      <c r="L51" s="148"/>
    </row>
    <row r="52" spans="1:14" s="45" customFormat="1" ht="13.5">
      <c r="B52" s="146"/>
      <c r="C52" s="149"/>
      <c r="D52" s="320"/>
      <c r="E52" s="628" t="str">
        <f>IF(SUM(①交付申請!E52)=0,"",SUM(①交付申請!E52))</f>
        <v/>
      </c>
      <c r="F52" s="628"/>
      <c r="G52" s="44" t="s">
        <v>298</v>
      </c>
      <c r="H52" s="629"/>
      <c r="I52" s="629"/>
      <c r="J52" s="160" t="s">
        <v>299</v>
      </c>
      <c r="K52" s="44"/>
      <c r="L52" s="148"/>
    </row>
    <row r="53" spans="1:14" s="45" customFormat="1" ht="13.5">
      <c r="B53" s="150"/>
      <c r="C53" s="44"/>
      <c r="D53" s="44"/>
      <c r="E53" s="44"/>
      <c r="F53" s="149"/>
      <c r="G53" s="149"/>
      <c r="H53" s="149"/>
      <c r="I53" s="149"/>
      <c r="J53" s="160"/>
      <c r="K53" s="44"/>
      <c r="L53" s="148"/>
    </row>
    <row r="54" spans="1:14" s="68" customFormat="1" ht="20.100000000000001" customHeight="1">
      <c r="A54" s="76"/>
      <c r="B54" s="356" t="s">
        <v>288</v>
      </c>
      <c r="C54" s="357"/>
      <c r="D54" s="358"/>
      <c r="E54" s="358"/>
      <c r="F54" s="359"/>
      <c r="G54" s="359"/>
      <c r="H54" s="359"/>
      <c r="I54" s="359"/>
      <c r="J54" s="359"/>
      <c r="K54" s="359"/>
      <c r="L54" s="360"/>
      <c r="M54" s="76"/>
    </row>
    <row r="55" spans="1:14" s="68" customFormat="1" ht="20.100000000000001" customHeight="1">
      <c r="B55" s="67"/>
      <c r="C55" s="67"/>
      <c r="D55" s="67"/>
      <c r="E55" s="67"/>
      <c r="F55" s="67"/>
      <c r="G55" s="67"/>
      <c r="H55" s="67"/>
      <c r="I55" s="67"/>
      <c r="J55" s="67"/>
      <c r="K55" s="67"/>
      <c r="L55" s="67"/>
    </row>
    <row r="56" spans="1:14" s="68" customFormat="1" ht="20.100000000000001" customHeight="1"/>
    <row r="59" spans="1:14" ht="20.100000000000001" customHeight="1">
      <c r="B59" s="77"/>
      <c r="C59" s="77"/>
      <c r="D59" s="77"/>
      <c r="E59" s="77"/>
      <c r="F59" s="77"/>
      <c r="G59" s="77"/>
      <c r="H59" s="77"/>
      <c r="I59" s="77"/>
      <c r="J59" s="77"/>
      <c r="K59" s="77"/>
      <c r="L59" s="77"/>
      <c r="M59" s="77"/>
      <c r="N59" s="77"/>
    </row>
    <row r="60" spans="1:14" ht="20.100000000000001" customHeight="1">
      <c r="B60" s="77"/>
      <c r="C60" s="77"/>
      <c r="D60" s="77"/>
      <c r="E60" s="77"/>
      <c r="F60" s="77"/>
      <c r="G60" s="77"/>
      <c r="H60" s="77"/>
      <c r="I60" s="77"/>
      <c r="J60" s="77"/>
      <c r="K60" s="77"/>
      <c r="L60" s="77"/>
      <c r="M60" s="77"/>
      <c r="N60" s="77"/>
    </row>
    <row r="61" spans="1:14" ht="20.100000000000001" customHeight="1">
      <c r="B61" s="77"/>
      <c r="C61" s="77"/>
      <c r="D61" s="77"/>
      <c r="E61" s="77"/>
      <c r="F61" s="77"/>
      <c r="G61" s="77"/>
      <c r="H61" s="77"/>
      <c r="I61" s="77"/>
      <c r="J61" s="77"/>
      <c r="K61" s="77"/>
      <c r="L61" s="77"/>
      <c r="M61" s="77"/>
      <c r="N61" s="77"/>
    </row>
    <row r="62" spans="1:14" ht="20.100000000000001" customHeight="1">
      <c r="B62" s="77"/>
      <c r="C62" s="77"/>
      <c r="D62" s="77"/>
      <c r="E62" s="77"/>
      <c r="F62" s="77"/>
      <c r="G62" s="77"/>
      <c r="H62" s="77"/>
      <c r="I62" s="77"/>
      <c r="J62" s="77"/>
      <c r="K62" s="77"/>
      <c r="L62" s="77"/>
      <c r="M62" s="77"/>
      <c r="N62" s="77"/>
    </row>
    <row r="63" spans="1:14" ht="20.100000000000001" customHeight="1">
      <c r="B63" s="77"/>
      <c r="C63" s="77"/>
      <c r="D63" s="77"/>
      <c r="E63" s="77"/>
      <c r="F63" s="77"/>
      <c r="G63" s="77"/>
      <c r="H63" s="77"/>
      <c r="I63" s="77"/>
      <c r="J63" s="77"/>
      <c r="K63" s="77"/>
      <c r="L63" s="77"/>
      <c r="M63" s="77"/>
      <c r="N63" s="77"/>
    </row>
  </sheetData>
  <mergeCells count="38">
    <mergeCell ref="I14:K15"/>
    <mergeCell ref="D37:F38"/>
    <mergeCell ref="H35:I36"/>
    <mergeCell ref="J35:J36"/>
    <mergeCell ref="G37:G38"/>
    <mergeCell ref="J37:J38"/>
    <mergeCell ref="H41:I42"/>
    <mergeCell ref="J41:J42"/>
    <mergeCell ref="G16:H17"/>
    <mergeCell ref="I16:K17"/>
    <mergeCell ref="I4:K4"/>
    <mergeCell ref="C19:K21"/>
    <mergeCell ref="C7:K7"/>
    <mergeCell ref="F30:H30"/>
    <mergeCell ref="D35:F36"/>
    <mergeCell ref="G33:G34"/>
    <mergeCell ref="H33:J34"/>
    <mergeCell ref="D33:F34"/>
    <mergeCell ref="G35:G36"/>
    <mergeCell ref="G12:H13"/>
    <mergeCell ref="I12:K13"/>
    <mergeCell ref="G14:H15"/>
    <mergeCell ref="J43:J44"/>
    <mergeCell ref="D45:E45"/>
    <mergeCell ref="D43:F44"/>
    <mergeCell ref="H37:I38"/>
    <mergeCell ref="E52:F52"/>
    <mergeCell ref="H52:I52"/>
    <mergeCell ref="D39:D42"/>
    <mergeCell ref="E39:F40"/>
    <mergeCell ref="E41:F42"/>
    <mergeCell ref="G39:G40"/>
    <mergeCell ref="H39:I40"/>
    <mergeCell ref="D48:F48"/>
    <mergeCell ref="G43:G44"/>
    <mergeCell ref="H43:I44"/>
    <mergeCell ref="J39:J40"/>
    <mergeCell ref="G41:G42"/>
  </mergeCells>
  <phoneticPr fontId="6"/>
  <printOptions horizontalCentered="1"/>
  <pageMargins left="0.78740157480314965" right="0.78740157480314965" top="0.78740157480314965" bottom="0.78740157480314965" header="0.51181102362204722" footer="0.51181102362204722"/>
  <pageSetup paperSize="9" scale="91"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O29"/>
  <sheetViews>
    <sheetView view="pageBreakPreview" zoomScaleNormal="100" zoomScaleSheetLayoutView="100" workbookViewId="0">
      <selection activeCell="B3" sqref="B3"/>
    </sheetView>
  </sheetViews>
  <sheetFormatPr defaultColWidth="9" defaultRowHeight="21.95" customHeight="1"/>
  <cols>
    <col min="1" max="2" width="2.375" style="51" customWidth="1"/>
    <col min="3" max="3" width="3.25" style="51" customWidth="1"/>
    <col min="4" max="4" width="12.5" style="51" customWidth="1"/>
    <col min="5" max="6" width="20.5" style="51" customWidth="1"/>
    <col min="7" max="7" width="20.375" style="51" customWidth="1"/>
    <col min="8" max="8" width="2.375" style="51" customWidth="1"/>
    <col min="9" max="9" width="9" style="51"/>
    <col min="10" max="15" width="5.75" style="51" customWidth="1"/>
    <col min="16" max="16384" width="9" style="51"/>
  </cols>
  <sheetData>
    <row r="1" spans="2:11" ht="13.5" customHeight="1"/>
    <row r="2" spans="2:11" ht="21.95" customHeight="1">
      <c r="B2" s="44" t="s">
        <v>339</v>
      </c>
      <c r="C2" s="52"/>
    </row>
    <row r="4" spans="2:11" ht="21.95" customHeight="1">
      <c r="C4" s="648" t="str">
        <f>○!B2&amp;IF(○!D2=1,"元",○!D2)&amp;"年度 "&amp;○!H2&amp;" 収支計算書"</f>
        <v>　　年度 コミュニティ林業推進事業 収支計算書</v>
      </c>
      <c r="D4" s="648"/>
      <c r="E4" s="648"/>
      <c r="F4" s="648"/>
      <c r="G4" s="648"/>
    </row>
    <row r="5" spans="2:11" ht="21.95" customHeight="1">
      <c r="C5" s="648"/>
      <c r="D5" s="648"/>
      <c r="E5" s="648"/>
      <c r="F5" s="648"/>
      <c r="G5" s="648"/>
    </row>
    <row r="6" spans="2:11" s="15" customFormat="1" ht="21.95" customHeight="1">
      <c r="C6" s="166" t="s">
        <v>10</v>
      </c>
      <c r="D6" s="167"/>
      <c r="E6" s="14"/>
      <c r="F6" s="14"/>
      <c r="G6" s="168"/>
    </row>
    <row r="7" spans="2:11" s="15" customFormat="1" ht="39.950000000000003" customHeight="1">
      <c r="C7" s="641" t="s">
        <v>11</v>
      </c>
      <c r="D7" s="641"/>
      <c r="E7" s="183" t="s">
        <v>12</v>
      </c>
      <c r="F7" s="183" t="s">
        <v>13</v>
      </c>
      <c r="G7" s="183" t="s">
        <v>14</v>
      </c>
    </row>
    <row r="8" spans="2:11" s="15" customFormat="1" ht="18" customHeight="1">
      <c r="C8" s="649"/>
      <c r="D8" s="650"/>
      <c r="E8" s="22" t="s">
        <v>8</v>
      </c>
      <c r="F8" s="22" t="s">
        <v>8</v>
      </c>
      <c r="G8" s="22" t="s">
        <v>8</v>
      </c>
    </row>
    <row r="9" spans="2:11" s="15" customFormat="1" ht="30" customHeight="1">
      <c r="C9" s="640" t="s">
        <v>46</v>
      </c>
      <c r="D9" s="640"/>
      <c r="E9" s="169" t="str">
        <f>①収支予算!E9</f>
        <v/>
      </c>
      <c r="F9" s="170"/>
      <c r="G9" s="170"/>
    </row>
    <row r="10" spans="2:11" s="15" customFormat="1" ht="30" customHeight="1">
      <c r="C10" s="646" t="s">
        <v>152</v>
      </c>
      <c r="D10" s="647"/>
      <c r="E10" s="169">
        <f>①収支予算!E10</f>
        <v>0</v>
      </c>
      <c r="F10" s="171"/>
      <c r="G10" s="171"/>
    </row>
    <row r="11" spans="2:11" s="15" customFormat="1" ht="30" customHeight="1" thickBot="1">
      <c r="C11" s="639"/>
      <c r="D11" s="639"/>
      <c r="E11" s="172"/>
      <c r="F11" s="173"/>
      <c r="G11" s="173"/>
    </row>
    <row r="12" spans="2:11" s="15" customFormat="1" ht="30" customHeight="1" thickTop="1">
      <c r="C12" s="640" t="s">
        <v>45</v>
      </c>
      <c r="D12" s="640"/>
      <c r="E12" s="169" t="str">
        <f>IF(SUM(E9:E11)=0,"",SUM(E9:E11))</f>
        <v/>
      </c>
      <c r="F12" s="170"/>
      <c r="G12" s="174"/>
    </row>
    <row r="13" spans="2:11" s="15" customFormat="1" ht="19.5" customHeight="1">
      <c r="C13" s="175"/>
      <c r="D13" s="176"/>
      <c r="E13" s="177"/>
      <c r="F13" s="178"/>
      <c r="G13" s="179"/>
    </row>
    <row r="14" spans="2:11" s="15" customFormat="1" ht="21.95" customHeight="1">
      <c r="C14" s="166" t="s">
        <v>15</v>
      </c>
      <c r="D14" s="167"/>
      <c r="E14" s="14"/>
      <c r="F14" s="14"/>
      <c r="G14" s="168"/>
    </row>
    <row r="15" spans="2:11" s="15" customFormat="1" ht="39.950000000000003" customHeight="1">
      <c r="C15" s="641" t="s">
        <v>11</v>
      </c>
      <c r="D15" s="641"/>
      <c r="E15" s="323" t="s">
        <v>12</v>
      </c>
      <c r="F15" s="323" t="s">
        <v>13</v>
      </c>
      <c r="G15" s="323" t="s">
        <v>14</v>
      </c>
      <c r="K15"/>
    </row>
    <row r="16" spans="2:11" s="15" customFormat="1" ht="16.5" customHeight="1">
      <c r="C16" s="642" t="str">
        <f>○!H2&amp;"内訳"</f>
        <v>コミュニティ林業推進事業内訳</v>
      </c>
      <c r="D16" s="643"/>
      <c r="E16" s="22" t="s">
        <v>8</v>
      </c>
      <c r="F16" s="22" t="s">
        <v>8</v>
      </c>
      <c r="G16" s="22" t="s">
        <v>8</v>
      </c>
      <c r="K16"/>
    </row>
    <row r="17" spans="2:15" s="15" customFormat="1" ht="16.5" customHeight="1">
      <c r="C17" s="644"/>
      <c r="D17" s="645"/>
      <c r="E17" s="198"/>
      <c r="F17" s="198"/>
      <c r="G17" s="198"/>
      <c r="K17"/>
    </row>
    <row r="18" spans="2:15" s="15" customFormat="1" ht="30" customHeight="1">
      <c r="C18" s="324"/>
      <c r="D18" s="355"/>
      <c r="E18" s="200" t="str">
        <f>IF(①収支予算!E18=0,"",①収支予算!E18)</f>
        <v/>
      </c>
      <c r="F18" s="200"/>
      <c r="G18" s="198"/>
      <c r="K18"/>
    </row>
    <row r="19" spans="2:15" s="15" customFormat="1" ht="30" customHeight="1">
      <c r="C19" s="324"/>
      <c r="D19" s="354"/>
      <c r="E19" s="200" t="str">
        <f>IF(①収支予算!E19=0,"",①収支予算!E19)</f>
        <v/>
      </c>
      <c r="F19" s="198"/>
      <c r="G19" s="198"/>
    </row>
    <row r="20" spans="2:15" s="15" customFormat="1" ht="30" customHeight="1">
      <c r="C20" s="324"/>
      <c r="D20" s="354"/>
      <c r="E20" s="200" t="str">
        <f>IF(①収支予算!E20=0,"",①収支予算!E20)</f>
        <v/>
      </c>
      <c r="F20" s="198"/>
      <c r="G20" s="198"/>
    </row>
    <row r="21" spans="2:15" s="15" customFormat="1" ht="30" customHeight="1">
      <c r="C21" s="324"/>
      <c r="D21" s="354"/>
      <c r="E21" s="200" t="str">
        <f>IF(①収支予算!E21=0,"",①収支予算!E21)</f>
        <v/>
      </c>
      <c r="F21" s="198"/>
      <c r="G21" s="198"/>
    </row>
    <row r="22" spans="2:15" s="15" customFormat="1" ht="30" customHeight="1" thickBot="1">
      <c r="C22" s="352"/>
      <c r="D22" s="353"/>
      <c r="E22" s="173" t="str">
        <f>IF(①収支予算!E22=0,"",①収支予算!E22)</f>
        <v/>
      </c>
      <c r="F22" s="173"/>
      <c r="G22" s="173"/>
    </row>
    <row r="23" spans="2:15" s="15" customFormat="1" ht="30" customHeight="1" thickTop="1">
      <c r="C23" s="640" t="s">
        <v>45</v>
      </c>
      <c r="D23" s="640"/>
      <c r="E23" s="169" t="str">
        <f>IF(SUM(E18:E22)=0,"",SUM(E18:E22))</f>
        <v/>
      </c>
      <c r="F23" s="170"/>
      <c r="G23" s="170"/>
    </row>
    <row r="24" spans="2:15" s="15" customFormat="1" ht="21.95" customHeight="1">
      <c r="D24" s="23"/>
    </row>
    <row r="25" spans="2:15" s="15" customFormat="1" ht="21.95" customHeight="1">
      <c r="D25" s="23"/>
      <c r="F25" s="121" t="s">
        <v>54</v>
      </c>
      <c r="G25" s="185"/>
    </row>
    <row r="26" spans="2:15" ht="21.95" customHeight="1">
      <c r="B26" s="52"/>
      <c r="C26" s="52"/>
      <c r="D26" s="52"/>
      <c r="E26" s="52"/>
      <c r="F26" s="185" t="str">
        <f>○!P10</f>
        <v>　　　　年　　月　　日</v>
      </c>
      <c r="G26" s="185"/>
      <c r="H26" s="184"/>
      <c r="I26" s="63"/>
      <c r="J26" s="63"/>
      <c r="O26" s="53"/>
    </row>
    <row r="27" spans="2:15" ht="21.95" customHeight="1">
      <c r="B27" s="52"/>
      <c r="C27" s="52"/>
      <c r="D27" s="52"/>
      <c r="E27" s="52"/>
      <c r="F27" s="123" t="str">
        <f>"　　　　"&amp;IF(○!$I$5="","",○!$I$5)</f>
        <v>　　　　</v>
      </c>
      <c r="G27" s="52"/>
      <c r="H27" s="52"/>
      <c r="K27" s="54"/>
      <c r="L27" s="54"/>
      <c r="M27" s="54"/>
      <c r="N27" s="54"/>
    </row>
    <row r="28" spans="2:15" ht="21.95" customHeight="1">
      <c r="F28" s="638" t="str">
        <f>"　　　　　"&amp;IF(○!$I$4="","",○!$I$4)&amp;IF(○!$I$6="",""," 
　　　　　　"&amp;○!$I$6&amp;" "&amp;○!$S$6)</f>
        <v>　　　　　</v>
      </c>
      <c r="G28" s="638"/>
    </row>
    <row r="29" spans="2:15" ht="21.95" customHeight="1">
      <c r="F29" s="638"/>
      <c r="G29" s="638"/>
    </row>
  </sheetData>
  <mergeCells count="12">
    <mergeCell ref="C10:D10"/>
    <mergeCell ref="C4:G4"/>
    <mergeCell ref="C5:G5"/>
    <mergeCell ref="C7:D7"/>
    <mergeCell ref="C8:D8"/>
    <mergeCell ref="C9:D9"/>
    <mergeCell ref="F28:G29"/>
    <mergeCell ref="C11:D11"/>
    <mergeCell ref="C12:D12"/>
    <mergeCell ref="C15:D15"/>
    <mergeCell ref="C23:D23"/>
    <mergeCell ref="C16:D17"/>
  </mergeCells>
  <phoneticPr fontId="1"/>
  <conditionalFormatting sqref="E9:G12">
    <cfRule type="cellIs" dxfId="4" priority="7" operator="equal">
      <formula>0</formula>
    </cfRule>
  </conditionalFormatting>
  <conditionalFormatting sqref="E18:E19">
    <cfRule type="cellIs" dxfId="3" priority="6" operator="equal">
      <formula>0</formula>
    </cfRule>
  </conditionalFormatting>
  <conditionalFormatting sqref="E21">
    <cfRule type="cellIs" dxfId="2" priority="2" operator="equal">
      <formula>0</formula>
    </cfRule>
  </conditionalFormatting>
  <conditionalFormatting sqref="E23">
    <cfRule type="cellIs" dxfId="1" priority="1" operator="equal">
      <formula>0</formula>
    </cfRule>
  </conditionalFormatting>
  <conditionalFormatting sqref="E20">
    <cfRule type="cellIs" dxfId="0" priority="3" operator="equal">
      <formula>0</formula>
    </cfRule>
  </conditionalFormatting>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O71"/>
  <sheetViews>
    <sheetView view="pageBreakPreview" zoomScale="70" zoomScaleNormal="100" zoomScaleSheetLayoutView="70" workbookViewId="0">
      <selection activeCell="B3" sqref="B3"/>
    </sheetView>
  </sheetViews>
  <sheetFormatPr defaultRowHeight="17.25"/>
  <cols>
    <col min="1" max="1" width="3.125" style="45" customWidth="1"/>
    <col min="2" max="3" width="3.5" style="3" customWidth="1"/>
    <col min="4" max="14" width="6.375" style="3" customWidth="1"/>
    <col min="15" max="15" width="3.125" style="3" customWidth="1"/>
    <col min="16" max="16384" width="9" style="45"/>
  </cols>
  <sheetData>
    <row r="2" spans="2:15">
      <c r="B2" s="13" t="s">
        <v>340</v>
      </c>
      <c r="C2" s="4"/>
      <c r="D2" s="4"/>
      <c r="E2" s="4"/>
      <c r="F2" s="4"/>
      <c r="G2" s="4"/>
      <c r="H2" s="4"/>
      <c r="I2" s="4"/>
      <c r="J2" s="4"/>
      <c r="K2" s="4"/>
      <c r="L2" s="4"/>
      <c r="M2" s="4"/>
      <c r="N2" s="4"/>
      <c r="O2" s="5"/>
    </row>
    <row r="3" spans="2:15">
      <c r="B3" s="6"/>
      <c r="C3" s="7"/>
      <c r="D3" s="7"/>
      <c r="E3" s="7"/>
      <c r="F3" s="7"/>
      <c r="G3" s="7"/>
      <c r="H3" s="7"/>
      <c r="I3" s="7"/>
      <c r="J3" s="7"/>
      <c r="K3" s="7"/>
      <c r="L3" s="7"/>
      <c r="M3" s="7"/>
      <c r="N3" s="7"/>
      <c r="O3" s="8"/>
    </row>
    <row r="4" spans="2:15">
      <c r="B4" s="6"/>
      <c r="C4" s="7"/>
      <c r="D4" s="7"/>
      <c r="E4" s="7"/>
      <c r="F4" s="7"/>
      <c r="G4" s="7"/>
      <c r="H4" s="7"/>
      <c r="I4" s="7"/>
      <c r="J4" s="7"/>
      <c r="K4" s="521" t="str">
        <f>○!B2&amp;"　　　年　　　月　　　日"</f>
        <v>　　　年　　　月　　　日</v>
      </c>
      <c r="L4" s="521"/>
      <c r="M4" s="521"/>
      <c r="N4" s="521"/>
      <c r="O4" s="8"/>
    </row>
    <row r="5" spans="2:15">
      <c r="B5" s="9"/>
      <c r="C5" s="10"/>
      <c r="D5" s="10"/>
      <c r="E5" s="10"/>
      <c r="F5" s="10"/>
      <c r="G5" s="10"/>
      <c r="H5" s="10"/>
      <c r="I5" s="10"/>
      <c r="J5" s="11"/>
      <c r="K5" s="11"/>
      <c r="L5" s="11"/>
      <c r="M5" s="11"/>
      <c r="N5" s="7"/>
      <c r="O5" s="8"/>
    </row>
    <row r="6" spans="2:15">
      <c r="B6" s="9"/>
      <c r="C6" s="522" t="s">
        <v>320</v>
      </c>
      <c r="D6" s="522"/>
      <c r="E6" s="522"/>
      <c r="F6" s="522"/>
      <c r="G6" s="522"/>
      <c r="H6" s="522"/>
      <c r="I6" s="522"/>
      <c r="J6" s="522"/>
      <c r="K6" s="522"/>
      <c r="L6" s="522"/>
      <c r="M6" s="522"/>
      <c r="N6" s="522"/>
      <c r="O6" s="8"/>
    </row>
    <row r="7" spans="2:15" ht="13.5">
      <c r="B7" s="146"/>
      <c r="C7" s="147"/>
      <c r="D7" s="147"/>
      <c r="E7" s="147"/>
      <c r="F7" s="147"/>
      <c r="G7" s="147"/>
      <c r="H7" s="147"/>
      <c r="I7" s="147"/>
      <c r="J7" s="147"/>
      <c r="K7" s="147"/>
      <c r="L7" s="147"/>
      <c r="M7" s="147"/>
      <c r="N7" s="147"/>
      <c r="O7" s="148"/>
    </row>
    <row r="8" spans="2:15" ht="13.5">
      <c r="B8" s="146"/>
      <c r="C8" s="366" t="s">
        <v>73</v>
      </c>
      <c r="D8" s="366"/>
      <c r="E8" s="366"/>
      <c r="F8" s="366"/>
      <c r="G8" s="366"/>
      <c r="H8" s="366"/>
      <c r="I8" s="366"/>
      <c r="J8" s="366"/>
      <c r="K8" s="366"/>
      <c r="L8" s="366"/>
      <c r="M8" s="366"/>
      <c r="N8" s="366"/>
      <c r="O8" s="148"/>
    </row>
    <row r="9" spans="2:15" ht="14.25" customHeight="1">
      <c r="B9" s="146"/>
      <c r="C9" s="149"/>
      <c r="D9" s="149"/>
      <c r="E9" s="149"/>
      <c r="F9" s="149"/>
      <c r="I9" s="523" t="s">
        <v>312</v>
      </c>
      <c r="J9" s="523"/>
      <c r="K9" s="524" t="str">
        <f>IF(○!I4&lt;&gt;0,○!I4,"")</f>
        <v/>
      </c>
      <c r="L9" s="524"/>
      <c r="M9" s="524"/>
      <c r="N9" s="524"/>
      <c r="O9" s="148"/>
    </row>
    <row r="10" spans="2:15" ht="14.25" customHeight="1">
      <c r="B10" s="146"/>
      <c r="C10" s="149"/>
      <c r="D10" s="149"/>
      <c r="E10" s="149"/>
      <c r="F10" s="149"/>
      <c r="I10" s="523"/>
      <c r="J10" s="523"/>
      <c r="K10" s="524"/>
      <c r="L10" s="524"/>
      <c r="M10" s="524"/>
      <c r="N10" s="524"/>
      <c r="O10" s="148"/>
    </row>
    <row r="11" spans="2:15" ht="14.25" customHeight="1">
      <c r="B11" s="150"/>
      <c r="C11" s="149"/>
      <c r="D11" s="149"/>
      <c r="E11" s="44"/>
      <c r="F11" s="149"/>
      <c r="I11" s="525" t="s">
        <v>310</v>
      </c>
      <c r="J11" s="525"/>
      <c r="K11" s="524" t="str">
        <f>IF(○!I5&lt;&gt;0,○!I5,"")</f>
        <v/>
      </c>
      <c r="L11" s="524"/>
      <c r="M11" s="524"/>
      <c r="N11" s="524"/>
      <c r="O11" s="148"/>
    </row>
    <row r="12" spans="2:15" ht="14.25" customHeight="1">
      <c r="B12" s="146"/>
      <c r="C12" s="149"/>
      <c r="D12" s="149"/>
      <c r="E12" s="44"/>
      <c r="F12" s="149"/>
      <c r="I12" s="525"/>
      <c r="J12" s="525"/>
      <c r="K12" s="524"/>
      <c r="L12" s="524"/>
      <c r="M12" s="524"/>
      <c r="N12" s="524"/>
      <c r="O12" s="148"/>
    </row>
    <row r="13" spans="2:15" ht="14.25" customHeight="1">
      <c r="B13" s="146"/>
      <c r="C13" s="149"/>
      <c r="D13" s="149"/>
      <c r="E13" s="44"/>
      <c r="F13" s="149"/>
      <c r="I13" s="525" t="s">
        <v>311</v>
      </c>
      <c r="J13" s="525"/>
      <c r="K13" s="524" t="str">
        <f>IF(○!I6&lt;&gt;0,○!I6,"")&amp;" "&amp;IF(○!S6&lt;&gt;0,○!S6,"")</f>
        <v xml:space="preserve"> </v>
      </c>
      <c r="L13" s="524"/>
      <c r="M13" s="524"/>
      <c r="N13" s="524"/>
      <c r="O13" s="148"/>
    </row>
    <row r="14" spans="2:15">
      <c r="B14" s="146"/>
      <c r="C14" s="149"/>
      <c r="D14" s="149"/>
      <c r="E14" s="149"/>
      <c r="F14" s="44"/>
      <c r="I14" s="525"/>
      <c r="J14" s="525"/>
      <c r="K14" s="524"/>
      <c r="L14" s="524"/>
      <c r="M14" s="524"/>
      <c r="N14" s="524"/>
      <c r="O14" s="148"/>
    </row>
    <row r="15" spans="2:15" ht="13.5">
      <c r="B15" s="146"/>
      <c r="C15" s="149"/>
      <c r="D15" s="149"/>
      <c r="E15" s="149"/>
      <c r="F15" s="44"/>
      <c r="G15" s="44"/>
      <c r="H15" s="44"/>
      <c r="I15" s="44"/>
      <c r="J15" s="44"/>
      <c r="K15" s="44"/>
      <c r="L15" s="152"/>
      <c r="M15" s="152"/>
      <c r="N15" s="44"/>
      <c r="O15" s="148"/>
    </row>
    <row r="16" spans="2:15" ht="13.5" customHeight="1">
      <c r="B16" s="150"/>
      <c r="C16" s="517" t="str">
        <f>"　"&amp;○!P11&amp;"付け"&amp;○!Q11&amp;"第"&amp;○!T11&amp;"号で補助金等の交付の決定を受けた"&amp;○!B2&amp;○!D2&amp;○!H2&amp;"について次のとおり中止・変更したいので、延岡市補助金等の交付に関する規則第８条第１項に基づいて申請します。"</f>
        <v>　　　　　年　　月　　日付け延林第　　　号で補助金等の交付の決定を受けた　　コミュニティ林業推進事業について次のとおり中止・変更したいので、延岡市補助金等の交付に関する規則第８条第１項に基づいて申請します。</v>
      </c>
      <c r="D16" s="517"/>
      <c r="E16" s="517"/>
      <c r="F16" s="517"/>
      <c r="G16" s="517"/>
      <c r="H16" s="517"/>
      <c r="I16" s="517"/>
      <c r="J16" s="517"/>
      <c r="K16" s="517"/>
      <c r="L16" s="517"/>
      <c r="M16" s="517"/>
      <c r="N16" s="517"/>
      <c r="O16" s="148"/>
    </row>
    <row r="17" spans="2:15" ht="13.5">
      <c r="B17" s="153"/>
      <c r="C17" s="517"/>
      <c r="D17" s="517"/>
      <c r="E17" s="517"/>
      <c r="F17" s="517"/>
      <c r="G17" s="517"/>
      <c r="H17" s="517"/>
      <c r="I17" s="517"/>
      <c r="J17" s="517"/>
      <c r="K17" s="517"/>
      <c r="L17" s="517"/>
      <c r="M17" s="517"/>
      <c r="N17" s="517"/>
      <c r="O17" s="148"/>
    </row>
    <row r="18" spans="2:15" ht="13.5">
      <c r="B18" s="153"/>
      <c r="C18" s="517"/>
      <c r="D18" s="517"/>
      <c r="E18" s="517"/>
      <c r="F18" s="517"/>
      <c r="G18" s="517"/>
      <c r="H18" s="517"/>
      <c r="I18" s="517"/>
      <c r="J18" s="517"/>
      <c r="K18" s="517"/>
      <c r="L18" s="517"/>
      <c r="M18" s="517"/>
      <c r="N18" s="517"/>
      <c r="O18" s="148"/>
    </row>
    <row r="19" spans="2:15" ht="13.5">
      <c r="B19" s="153"/>
      <c r="C19" s="517"/>
      <c r="D19" s="517"/>
      <c r="E19" s="517"/>
      <c r="F19" s="517"/>
      <c r="G19" s="517"/>
      <c r="H19" s="517"/>
      <c r="I19" s="517"/>
      <c r="J19" s="517"/>
      <c r="K19" s="517"/>
      <c r="L19" s="517"/>
      <c r="M19" s="517"/>
      <c r="N19" s="517"/>
      <c r="O19" s="148"/>
    </row>
    <row r="20" spans="2:15" ht="13.5">
      <c r="B20" s="146"/>
      <c r="C20" s="365"/>
      <c r="D20" s="149"/>
      <c r="E20" s="149"/>
      <c r="F20" s="149"/>
      <c r="G20" s="149"/>
      <c r="H20" s="149"/>
      <c r="I20" s="149"/>
      <c r="J20" s="149"/>
      <c r="K20" s="149"/>
      <c r="L20" s="365"/>
      <c r="M20" s="365"/>
      <c r="N20" s="44"/>
      <c r="O20" s="148"/>
    </row>
    <row r="21" spans="2:15">
      <c r="B21" s="150"/>
      <c r="C21" s="44"/>
      <c r="D21" s="44"/>
      <c r="E21" s="44"/>
      <c r="F21" s="44"/>
      <c r="H21" s="365"/>
      <c r="I21" s="365" t="s">
        <v>4</v>
      </c>
      <c r="J21" s="44"/>
      <c r="K21" s="44"/>
      <c r="L21" s="44"/>
      <c r="M21" s="44"/>
      <c r="N21" s="44"/>
      <c r="O21" s="148"/>
    </row>
    <row r="22" spans="2:15" ht="13.5">
      <c r="B22" s="150"/>
      <c r="C22" s="44"/>
      <c r="D22" s="44"/>
      <c r="E22" s="44"/>
      <c r="F22" s="44"/>
      <c r="G22" s="44"/>
      <c r="H22" s="44"/>
      <c r="I22" s="44"/>
      <c r="J22" s="44"/>
      <c r="K22" s="44"/>
      <c r="L22" s="44"/>
      <c r="M22" s="44"/>
      <c r="N22" s="44"/>
      <c r="O22" s="148"/>
    </row>
    <row r="23" spans="2:15" ht="13.5">
      <c r="B23" s="44"/>
      <c r="C23" s="660" t="s">
        <v>321</v>
      </c>
      <c r="D23" s="661"/>
      <c r="E23" s="661"/>
      <c r="F23" s="670"/>
      <c r="G23" s="661" t="str">
        <f>○!B2&amp;IF(○!D2=1,"元",○!D2)&amp;"年度 "&amp;○!H2</f>
        <v>　　年度 コミュニティ林業推進事業</v>
      </c>
      <c r="H23" s="661"/>
      <c r="I23" s="661"/>
      <c r="J23" s="661"/>
      <c r="K23" s="661"/>
      <c r="L23" s="661"/>
      <c r="M23" s="661"/>
      <c r="N23" s="670"/>
      <c r="O23" s="44"/>
    </row>
    <row r="24" spans="2:15" ht="13.5">
      <c r="B24" s="44"/>
      <c r="C24" s="674"/>
      <c r="D24" s="671"/>
      <c r="E24" s="671"/>
      <c r="F24" s="672"/>
      <c r="G24" s="671"/>
      <c r="H24" s="671"/>
      <c r="I24" s="671"/>
      <c r="J24" s="671"/>
      <c r="K24" s="671"/>
      <c r="L24" s="671"/>
      <c r="M24" s="671"/>
      <c r="N24" s="672"/>
      <c r="O24" s="44"/>
    </row>
    <row r="25" spans="2:15" ht="13.5">
      <c r="B25" s="44"/>
      <c r="C25" s="660"/>
      <c r="D25" s="661"/>
      <c r="E25" s="661"/>
      <c r="F25" s="670"/>
      <c r="G25" s="651" t="s">
        <v>322</v>
      </c>
      <c r="H25" s="629"/>
      <c r="I25" s="629"/>
      <c r="J25" s="629"/>
      <c r="K25" s="651" t="s">
        <v>323</v>
      </c>
      <c r="L25" s="629"/>
      <c r="M25" s="629"/>
      <c r="N25" s="673"/>
      <c r="O25" s="44"/>
    </row>
    <row r="26" spans="2:15" ht="13.5">
      <c r="B26" s="44"/>
      <c r="C26" s="674"/>
      <c r="D26" s="671"/>
      <c r="E26" s="629"/>
      <c r="F26" s="673"/>
      <c r="G26" s="651"/>
      <c r="H26" s="629"/>
      <c r="I26" s="629"/>
      <c r="J26" s="629"/>
      <c r="K26" s="651"/>
      <c r="L26" s="629"/>
      <c r="M26" s="629"/>
      <c r="N26" s="673"/>
      <c r="O26" s="44"/>
    </row>
    <row r="27" spans="2:15" ht="13.5">
      <c r="B27" s="44"/>
      <c r="C27" s="660" t="s">
        <v>324</v>
      </c>
      <c r="D27" s="661"/>
      <c r="E27" s="661"/>
      <c r="F27" s="661"/>
      <c r="G27" s="662" t="s">
        <v>107</v>
      </c>
      <c r="H27" s="664" t="s">
        <v>103</v>
      </c>
      <c r="I27" s="664"/>
      <c r="J27" s="664"/>
      <c r="K27" s="662" t="s">
        <v>107</v>
      </c>
      <c r="L27" s="664" t="s">
        <v>103</v>
      </c>
      <c r="M27" s="664"/>
      <c r="N27" s="701"/>
      <c r="O27" s="44"/>
    </row>
    <row r="28" spans="2:15" ht="13.5">
      <c r="B28" s="44"/>
      <c r="C28" s="651"/>
      <c r="D28" s="629"/>
      <c r="E28" s="629"/>
      <c r="F28" s="629"/>
      <c r="G28" s="663"/>
      <c r="H28" s="665"/>
      <c r="I28" s="665"/>
      <c r="J28" s="665"/>
      <c r="K28" s="663"/>
      <c r="L28" s="665"/>
      <c r="M28" s="665"/>
      <c r="N28" s="702"/>
      <c r="O28" s="44"/>
    </row>
    <row r="29" spans="2:15" ht="13.5">
      <c r="B29" s="44"/>
      <c r="C29" s="367"/>
      <c r="D29" s="494" t="s">
        <v>313</v>
      </c>
      <c r="E29" s="495"/>
      <c r="F29" s="496"/>
      <c r="G29" s="652"/>
      <c r="H29" s="681"/>
      <c r="I29" s="682"/>
      <c r="J29" s="516" t="s">
        <v>92</v>
      </c>
      <c r="K29" s="519"/>
      <c r="L29" s="681"/>
      <c r="M29" s="682"/>
      <c r="N29" s="516" t="s">
        <v>92</v>
      </c>
      <c r="O29" s="44"/>
    </row>
    <row r="30" spans="2:15" ht="13.5" customHeight="1">
      <c r="B30" s="44"/>
      <c r="C30" s="367"/>
      <c r="D30" s="481"/>
      <c r="E30" s="482"/>
      <c r="F30" s="483"/>
      <c r="G30" s="653"/>
      <c r="H30" s="668"/>
      <c r="I30" s="669"/>
      <c r="J30" s="492"/>
      <c r="K30" s="520"/>
      <c r="L30" s="668"/>
      <c r="M30" s="669"/>
      <c r="N30" s="492"/>
      <c r="O30" s="44"/>
    </row>
    <row r="31" spans="2:15" ht="12" customHeight="1">
      <c r="B31" s="44"/>
      <c r="C31" s="367"/>
      <c r="D31" s="481" t="s">
        <v>314</v>
      </c>
      <c r="E31" s="482"/>
      <c r="F31" s="483"/>
      <c r="G31" s="483"/>
      <c r="H31" s="675"/>
      <c r="I31" s="676"/>
      <c r="J31" s="677"/>
      <c r="K31" s="479"/>
      <c r="L31" s="675"/>
      <c r="M31" s="676"/>
      <c r="N31" s="677"/>
      <c r="O31" s="44"/>
    </row>
    <row r="32" spans="2:15" ht="12" customHeight="1">
      <c r="B32" s="44"/>
      <c r="C32" s="367"/>
      <c r="D32" s="481"/>
      <c r="E32" s="482"/>
      <c r="F32" s="483"/>
      <c r="G32" s="483"/>
      <c r="H32" s="678"/>
      <c r="I32" s="679"/>
      <c r="J32" s="680"/>
      <c r="K32" s="479"/>
      <c r="L32" s="678"/>
      <c r="M32" s="679"/>
      <c r="N32" s="680"/>
      <c r="O32" s="44"/>
    </row>
    <row r="33" spans="2:15" ht="12" customHeight="1">
      <c r="B33" s="44"/>
      <c r="C33" s="367"/>
      <c r="D33" s="481" t="s">
        <v>315</v>
      </c>
      <c r="E33" s="482" t="s">
        <v>162</v>
      </c>
      <c r="F33" s="483"/>
      <c r="G33" s="483"/>
      <c r="H33" s="666"/>
      <c r="I33" s="667"/>
      <c r="J33" s="492" t="s">
        <v>109</v>
      </c>
      <c r="K33" s="479"/>
      <c r="L33" s="666"/>
      <c r="M33" s="667"/>
      <c r="N33" s="492" t="s">
        <v>109</v>
      </c>
      <c r="O33" s="44"/>
    </row>
    <row r="34" spans="2:15" ht="12" customHeight="1">
      <c r="B34" s="44"/>
      <c r="C34" s="367"/>
      <c r="D34" s="481"/>
      <c r="E34" s="482"/>
      <c r="F34" s="483"/>
      <c r="G34" s="483"/>
      <c r="H34" s="668"/>
      <c r="I34" s="669"/>
      <c r="J34" s="492"/>
      <c r="K34" s="479"/>
      <c r="L34" s="668"/>
      <c r="M34" s="669"/>
      <c r="N34" s="492"/>
      <c r="O34" s="44"/>
    </row>
    <row r="35" spans="2:15" ht="12" customHeight="1">
      <c r="B35" s="44"/>
      <c r="C35" s="367"/>
      <c r="D35" s="481"/>
      <c r="E35" s="482" t="s">
        <v>163</v>
      </c>
      <c r="F35" s="483"/>
      <c r="G35" s="483"/>
      <c r="H35" s="666"/>
      <c r="I35" s="667"/>
      <c r="J35" s="492" t="s">
        <v>110</v>
      </c>
      <c r="K35" s="479"/>
      <c r="L35" s="666"/>
      <c r="M35" s="667"/>
      <c r="N35" s="492" t="s">
        <v>110</v>
      </c>
      <c r="O35" s="44"/>
    </row>
    <row r="36" spans="2:15" ht="13.5" customHeight="1">
      <c r="B36" s="44"/>
      <c r="C36" s="367"/>
      <c r="D36" s="481"/>
      <c r="E36" s="482"/>
      <c r="F36" s="483"/>
      <c r="G36" s="483"/>
      <c r="H36" s="668"/>
      <c r="I36" s="669"/>
      <c r="J36" s="492"/>
      <c r="K36" s="479"/>
      <c r="L36" s="668"/>
      <c r="M36" s="669"/>
      <c r="N36" s="492"/>
      <c r="O36" s="44"/>
    </row>
    <row r="37" spans="2:15" ht="13.5" customHeight="1">
      <c r="B37" s="44"/>
      <c r="C37" s="367"/>
      <c r="D37" s="481" t="s">
        <v>316</v>
      </c>
      <c r="E37" s="482"/>
      <c r="F37" s="483"/>
      <c r="G37" s="483"/>
      <c r="H37" s="666"/>
      <c r="I37" s="667"/>
      <c r="J37" s="492" t="s">
        <v>92</v>
      </c>
      <c r="K37" s="479"/>
      <c r="L37" s="666"/>
      <c r="M37" s="667"/>
      <c r="N37" s="492" t="s">
        <v>92</v>
      </c>
      <c r="O37" s="44"/>
    </row>
    <row r="38" spans="2:15" ht="13.5">
      <c r="B38" s="44"/>
      <c r="C38" s="368"/>
      <c r="D38" s="484"/>
      <c r="E38" s="485"/>
      <c r="F38" s="486"/>
      <c r="G38" s="486"/>
      <c r="H38" s="668"/>
      <c r="I38" s="669"/>
      <c r="J38" s="493"/>
      <c r="K38" s="487"/>
      <c r="L38" s="668"/>
      <c r="M38" s="669"/>
      <c r="N38" s="493"/>
      <c r="O38" s="44"/>
    </row>
    <row r="39" spans="2:15" ht="13.5" customHeight="1">
      <c r="B39" s="44"/>
      <c r="C39" s="660" t="s">
        <v>325</v>
      </c>
      <c r="D39" s="661"/>
      <c r="E39" s="661"/>
      <c r="F39" s="670"/>
      <c r="G39" s="660"/>
      <c r="H39" s="661"/>
      <c r="I39" s="661"/>
      <c r="J39" s="661"/>
      <c r="K39" s="660"/>
      <c r="L39" s="661"/>
      <c r="M39" s="661"/>
      <c r="N39" s="670"/>
      <c r="O39" s="44"/>
    </row>
    <row r="40" spans="2:15" ht="13.5">
      <c r="B40" s="44"/>
      <c r="C40" s="674"/>
      <c r="D40" s="671"/>
      <c r="E40" s="671"/>
      <c r="F40" s="672"/>
      <c r="G40" s="674"/>
      <c r="H40" s="671"/>
      <c r="I40" s="671"/>
      <c r="J40" s="671"/>
      <c r="K40" s="674"/>
      <c r="L40" s="671"/>
      <c r="M40" s="671"/>
      <c r="N40" s="672"/>
      <c r="O40" s="44"/>
    </row>
    <row r="41" spans="2:15" ht="13.5" customHeight="1">
      <c r="B41" s="44"/>
      <c r="C41" s="660" t="s">
        <v>328</v>
      </c>
      <c r="D41" s="661"/>
      <c r="E41" s="661"/>
      <c r="F41" s="670"/>
      <c r="G41" s="651"/>
      <c r="H41" s="629"/>
      <c r="I41" s="629"/>
      <c r="J41" s="629"/>
      <c r="K41" s="651"/>
      <c r="L41" s="629"/>
      <c r="M41" s="629"/>
      <c r="N41" s="673"/>
      <c r="O41" s="44"/>
    </row>
    <row r="42" spans="2:15" ht="13.5">
      <c r="B42" s="44"/>
      <c r="C42" s="651"/>
      <c r="D42" s="629"/>
      <c r="E42" s="629"/>
      <c r="F42" s="673"/>
      <c r="G42" s="654" t="s">
        <v>326</v>
      </c>
      <c r="H42" s="684"/>
      <c r="I42" s="654" t="s">
        <v>90</v>
      </c>
      <c r="J42" s="684"/>
      <c r="K42" s="654" t="s">
        <v>326</v>
      </c>
      <c r="L42" s="684"/>
      <c r="M42" s="654" t="s">
        <v>90</v>
      </c>
      <c r="N42" s="655"/>
      <c r="O42" s="44"/>
    </row>
    <row r="43" spans="2:15" ht="13.5">
      <c r="B43" s="44"/>
      <c r="C43" s="367"/>
      <c r="D43" s="494" t="s">
        <v>313</v>
      </c>
      <c r="E43" s="495"/>
      <c r="F43" s="496"/>
      <c r="G43" s="690"/>
      <c r="H43" s="691"/>
      <c r="I43" s="690"/>
      <c r="J43" s="691"/>
      <c r="K43" s="690"/>
      <c r="L43" s="691"/>
      <c r="M43" s="690"/>
      <c r="N43" s="707"/>
      <c r="O43" s="44"/>
    </row>
    <row r="44" spans="2:15" ht="13.5" customHeight="1">
      <c r="B44" s="44"/>
      <c r="C44" s="367"/>
      <c r="D44" s="481"/>
      <c r="E44" s="482"/>
      <c r="F44" s="483"/>
      <c r="G44" s="692"/>
      <c r="H44" s="693"/>
      <c r="I44" s="692"/>
      <c r="J44" s="693"/>
      <c r="K44" s="692"/>
      <c r="L44" s="693"/>
      <c r="M44" s="692"/>
      <c r="N44" s="652"/>
      <c r="O44" s="44"/>
    </row>
    <row r="45" spans="2:15" ht="12" customHeight="1">
      <c r="B45" s="44"/>
      <c r="C45" s="367"/>
      <c r="D45" s="481" t="s">
        <v>314</v>
      </c>
      <c r="E45" s="482"/>
      <c r="F45" s="483"/>
      <c r="G45" s="694"/>
      <c r="H45" s="695"/>
      <c r="I45" s="694"/>
      <c r="J45" s="695"/>
      <c r="K45" s="694"/>
      <c r="L45" s="695"/>
      <c r="M45" s="694"/>
      <c r="N45" s="708"/>
      <c r="O45" s="44"/>
    </row>
    <row r="46" spans="2:15" ht="12" customHeight="1">
      <c r="B46" s="44"/>
      <c r="C46" s="367"/>
      <c r="D46" s="481"/>
      <c r="E46" s="482"/>
      <c r="F46" s="483"/>
      <c r="G46" s="692"/>
      <c r="H46" s="693"/>
      <c r="I46" s="692"/>
      <c r="J46" s="693"/>
      <c r="K46" s="692"/>
      <c r="L46" s="693"/>
      <c r="M46" s="692"/>
      <c r="N46" s="652"/>
      <c r="O46" s="44"/>
    </row>
    <row r="47" spans="2:15" ht="12" customHeight="1">
      <c r="B47" s="44"/>
      <c r="C47" s="367"/>
      <c r="D47" s="481" t="s">
        <v>315</v>
      </c>
      <c r="E47" s="482" t="s">
        <v>162</v>
      </c>
      <c r="F47" s="483"/>
      <c r="G47" s="694"/>
      <c r="H47" s="695"/>
      <c r="I47" s="694"/>
      <c r="J47" s="695"/>
      <c r="K47" s="694"/>
      <c r="L47" s="695"/>
      <c r="M47" s="694"/>
      <c r="N47" s="708"/>
      <c r="O47" s="44"/>
    </row>
    <row r="48" spans="2:15" ht="12" customHeight="1">
      <c r="B48" s="44"/>
      <c r="C48" s="367"/>
      <c r="D48" s="481"/>
      <c r="E48" s="482"/>
      <c r="F48" s="483"/>
      <c r="G48" s="692"/>
      <c r="H48" s="693"/>
      <c r="I48" s="692"/>
      <c r="J48" s="693"/>
      <c r="K48" s="692"/>
      <c r="L48" s="693"/>
      <c r="M48" s="692"/>
      <c r="N48" s="652"/>
      <c r="O48" s="44"/>
    </row>
    <row r="49" spans="2:15" ht="12" customHeight="1">
      <c r="B49" s="44"/>
      <c r="C49" s="367"/>
      <c r="D49" s="481"/>
      <c r="E49" s="482" t="s">
        <v>163</v>
      </c>
      <c r="F49" s="483"/>
      <c r="G49" s="694"/>
      <c r="H49" s="695"/>
      <c r="I49" s="694"/>
      <c r="J49" s="695"/>
      <c r="K49" s="694"/>
      <c r="L49" s="695"/>
      <c r="M49" s="694"/>
      <c r="N49" s="708"/>
      <c r="O49" s="44"/>
    </row>
    <row r="50" spans="2:15" ht="13.5" customHeight="1">
      <c r="B50" s="44"/>
      <c r="C50" s="367"/>
      <c r="D50" s="481"/>
      <c r="E50" s="482"/>
      <c r="F50" s="483"/>
      <c r="G50" s="692"/>
      <c r="H50" s="693"/>
      <c r="I50" s="692"/>
      <c r="J50" s="693"/>
      <c r="K50" s="692"/>
      <c r="L50" s="693"/>
      <c r="M50" s="692"/>
      <c r="N50" s="652"/>
      <c r="O50" s="44"/>
    </row>
    <row r="51" spans="2:15" ht="13.5" customHeight="1">
      <c r="B51" s="44"/>
      <c r="C51" s="367"/>
      <c r="D51" s="685" t="s">
        <v>327</v>
      </c>
      <c r="E51" s="686"/>
      <c r="F51" s="687"/>
      <c r="G51" s="694"/>
      <c r="H51" s="695"/>
      <c r="I51" s="694"/>
      <c r="J51" s="695"/>
      <c r="K51" s="694"/>
      <c r="L51" s="695"/>
      <c r="M51" s="694"/>
      <c r="N51" s="708"/>
      <c r="O51" s="44"/>
    </row>
    <row r="52" spans="2:15" ht="13.5" customHeight="1" thickBot="1">
      <c r="B52" s="44"/>
      <c r="C52" s="367"/>
      <c r="D52" s="688"/>
      <c r="E52" s="480"/>
      <c r="F52" s="689"/>
      <c r="G52" s="690"/>
      <c r="H52" s="691"/>
      <c r="I52" s="690"/>
      <c r="J52" s="691"/>
      <c r="K52" s="690"/>
      <c r="L52" s="691"/>
      <c r="M52" s="690"/>
      <c r="N52" s="707"/>
      <c r="O52" s="44"/>
    </row>
    <row r="53" spans="2:15" ht="13.5" customHeight="1" thickTop="1">
      <c r="B53" s="44"/>
      <c r="C53" s="367"/>
      <c r="D53" s="696" t="s">
        <v>216</v>
      </c>
      <c r="E53" s="697"/>
      <c r="F53" s="698"/>
      <c r="G53" s="656"/>
      <c r="H53" s="699"/>
      <c r="I53" s="656"/>
      <c r="J53" s="699"/>
      <c r="K53" s="656"/>
      <c r="L53" s="699"/>
      <c r="M53" s="656"/>
      <c r="N53" s="657"/>
      <c r="O53" s="44"/>
    </row>
    <row r="54" spans="2:15" ht="13.5">
      <c r="B54" s="44"/>
      <c r="C54" s="368"/>
      <c r="D54" s="484"/>
      <c r="E54" s="485"/>
      <c r="F54" s="486"/>
      <c r="G54" s="658"/>
      <c r="H54" s="700"/>
      <c r="I54" s="658"/>
      <c r="J54" s="700"/>
      <c r="K54" s="658"/>
      <c r="L54" s="700"/>
      <c r="M54" s="658"/>
      <c r="N54" s="659"/>
      <c r="O54" s="44"/>
    </row>
    <row r="55" spans="2:15" ht="13.5">
      <c r="B55" s="44"/>
      <c r="C55" s="660" t="s">
        <v>329</v>
      </c>
      <c r="D55" s="661"/>
      <c r="E55" s="661"/>
      <c r="F55" s="670"/>
      <c r="G55" s="703"/>
      <c r="H55" s="704"/>
      <c r="I55" s="704"/>
      <c r="J55" s="704"/>
      <c r="K55" s="704"/>
      <c r="L55" s="704"/>
      <c r="M55" s="704"/>
      <c r="N55" s="705"/>
      <c r="O55" s="44"/>
    </row>
    <row r="56" spans="2:15" ht="13.5">
      <c r="B56" s="44"/>
      <c r="C56" s="674"/>
      <c r="D56" s="671"/>
      <c r="E56" s="671"/>
      <c r="F56" s="672"/>
      <c r="G56" s="658"/>
      <c r="H56" s="706"/>
      <c r="I56" s="706"/>
      <c r="J56" s="706"/>
      <c r="K56" s="706"/>
      <c r="L56" s="706"/>
      <c r="M56" s="706"/>
      <c r="N56" s="659"/>
      <c r="O56" s="44"/>
    </row>
    <row r="57" spans="2:15" ht="8.25" customHeight="1">
      <c r="B57" s="161"/>
      <c r="C57" s="162"/>
      <c r="D57" s="162"/>
      <c r="E57" s="162"/>
      <c r="F57" s="163"/>
      <c r="G57" s="163"/>
      <c r="H57" s="163"/>
      <c r="I57" s="163"/>
      <c r="J57" s="163"/>
      <c r="K57" s="162"/>
      <c r="L57" s="164"/>
      <c r="M57" s="164"/>
      <c r="N57" s="162"/>
      <c r="O57" s="165"/>
    </row>
    <row r="58" spans="2:15" ht="8.25" customHeight="1">
      <c r="B58" s="149"/>
      <c r="C58" s="158"/>
      <c r="D58" s="158"/>
      <c r="E58" s="158"/>
      <c r="F58" s="158"/>
      <c r="G58" s="158"/>
      <c r="H58" s="158"/>
      <c r="I58" s="158"/>
      <c r="J58" s="158"/>
      <c r="K58" s="158"/>
      <c r="L58" s="160"/>
      <c r="M58" s="160"/>
      <c r="N58" s="158"/>
      <c r="O58" s="158"/>
    </row>
    <row r="59" spans="2:15" ht="13.5">
      <c r="B59" s="683" t="s">
        <v>330</v>
      </c>
      <c r="C59" s="683"/>
      <c r="D59" s="683"/>
      <c r="E59" s="683"/>
      <c r="F59" s="683"/>
      <c r="G59" s="683"/>
      <c r="H59" s="683"/>
      <c r="I59" s="683"/>
      <c r="J59" s="683"/>
      <c r="K59" s="683"/>
      <c r="L59" s="683"/>
      <c r="M59" s="683"/>
      <c r="N59" s="683"/>
      <c r="O59" s="683"/>
    </row>
    <row r="60" spans="2:15" ht="17.25" customHeight="1">
      <c r="B60" s="683"/>
      <c r="C60" s="683"/>
      <c r="D60" s="683"/>
      <c r="E60" s="683"/>
      <c r="F60" s="683"/>
      <c r="G60" s="683"/>
      <c r="H60" s="683"/>
      <c r="I60" s="683"/>
      <c r="J60" s="683"/>
      <c r="K60" s="683"/>
      <c r="L60" s="683"/>
      <c r="M60" s="683"/>
      <c r="N60" s="683"/>
      <c r="O60" s="683"/>
    </row>
    <row r="61" spans="2:15">
      <c r="B61" s="10"/>
      <c r="L61" s="10"/>
      <c r="M61" s="10"/>
    </row>
    <row r="62" spans="2:15">
      <c r="B62" s="10"/>
      <c r="L62" s="10"/>
      <c r="M62" s="10"/>
    </row>
    <row r="63" spans="2:15">
      <c r="B63" s="10"/>
      <c r="C63" s="10"/>
      <c r="D63" s="10"/>
      <c r="E63" s="10"/>
      <c r="F63" s="10"/>
      <c r="G63" s="10"/>
      <c r="H63" s="10"/>
      <c r="I63" s="10"/>
      <c r="J63" s="10"/>
      <c r="K63" s="10"/>
      <c r="L63" s="10"/>
      <c r="M63" s="10"/>
    </row>
    <row r="64" spans="2:15">
      <c r="F64" s="10"/>
      <c r="G64" s="10"/>
      <c r="H64" s="10"/>
      <c r="I64" s="10"/>
      <c r="J64" s="10"/>
      <c r="K64" s="10"/>
      <c r="L64" s="10"/>
      <c r="M64" s="10"/>
    </row>
    <row r="65" spans="2:13">
      <c r="B65" s="10"/>
      <c r="C65" s="10"/>
      <c r="D65" s="10"/>
      <c r="E65" s="10"/>
      <c r="F65" s="10"/>
      <c r="G65" s="10"/>
      <c r="H65" s="10"/>
      <c r="I65" s="10"/>
      <c r="J65" s="10"/>
      <c r="K65" s="10"/>
      <c r="L65" s="10"/>
      <c r="M65" s="10"/>
    </row>
    <row r="66" spans="2:13">
      <c r="B66" s="10"/>
      <c r="C66" s="10"/>
      <c r="E66" s="10"/>
      <c r="F66" s="10"/>
      <c r="G66" s="10"/>
      <c r="H66" s="10"/>
      <c r="I66" s="10"/>
      <c r="J66" s="10"/>
      <c r="K66" s="10"/>
      <c r="L66" s="10"/>
      <c r="M66" s="10"/>
    </row>
    <row r="67" spans="2:13">
      <c r="B67" s="10"/>
      <c r="C67" s="10"/>
      <c r="D67" s="10"/>
      <c r="E67" s="10"/>
      <c r="F67" s="10"/>
      <c r="G67" s="10"/>
      <c r="H67" s="10"/>
      <c r="I67" s="10"/>
      <c r="J67" s="10"/>
      <c r="K67" s="10"/>
      <c r="L67" s="10"/>
      <c r="M67" s="10"/>
    </row>
    <row r="68" spans="2:13">
      <c r="B68" s="10"/>
      <c r="C68" s="10"/>
      <c r="D68" s="10"/>
      <c r="E68" s="10"/>
      <c r="F68" s="10"/>
      <c r="G68" s="10"/>
      <c r="H68" s="10"/>
      <c r="I68" s="10"/>
      <c r="J68" s="10"/>
      <c r="K68" s="10"/>
      <c r="L68" s="12"/>
      <c r="M68" s="12"/>
    </row>
    <row r="69" spans="2:13">
      <c r="F69" s="10"/>
      <c r="G69" s="10"/>
      <c r="H69" s="10"/>
      <c r="I69" s="10"/>
      <c r="J69" s="10"/>
      <c r="K69" s="10"/>
    </row>
    <row r="70" spans="2:13">
      <c r="B70" s="10"/>
      <c r="C70" s="10"/>
      <c r="D70" s="10"/>
      <c r="E70" s="10"/>
      <c r="F70" s="10"/>
      <c r="G70" s="10"/>
      <c r="H70" s="10"/>
      <c r="I70" s="10"/>
      <c r="J70" s="10"/>
      <c r="K70" s="10"/>
    </row>
    <row r="71" spans="2:13">
      <c r="B71" s="10"/>
      <c r="C71" s="10"/>
      <c r="K71" s="12"/>
    </row>
  </sheetData>
  <mergeCells count="97">
    <mergeCell ref="K27:K28"/>
    <mergeCell ref="L27:N28"/>
    <mergeCell ref="C55:F56"/>
    <mergeCell ref="G55:N56"/>
    <mergeCell ref="M43:N44"/>
    <mergeCell ref="M45:N46"/>
    <mergeCell ref="M47:N48"/>
    <mergeCell ref="M49:N50"/>
    <mergeCell ref="M51:N52"/>
    <mergeCell ref="I43:J44"/>
    <mergeCell ref="I45:J46"/>
    <mergeCell ref="I47:J48"/>
    <mergeCell ref="I49:J50"/>
    <mergeCell ref="I51:J52"/>
    <mergeCell ref="I53:J54"/>
    <mergeCell ref="G51:H52"/>
    <mergeCell ref="G53:H54"/>
    <mergeCell ref="K45:L46"/>
    <mergeCell ref="K47:L48"/>
    <mergeCell ref="K49:L50"/>
    <mergeCell ref="K51:L52"/>
    <mergeCell ref="K53:L54"/>
    <mergeCell ref="B59:O60"/>
    <mergeCell ref="G42:H42"/>
    <mergeCell ref="I42:J42"/>
    <mergeCell ref="D51:F52"/>
    <mergeCell ref="G43:H44"/>
    <mergeCell ref="G45:H46"/>
    <mergeCell ref="G47:H48"/>
    <mergeCell ref="E49:F50"/>
    <mergeCell ref="G49:H50"/>
    <mergeCell ref="D43:F44"/>
    <mergeCell ref="K42:L42"/>
    <mergeCell ref="D45:F46"/>
    <mergeCell ref="D47:D50"/>
    <mergeCell ref="E47:F48"/>
    <mergeCell ref="D53:F54"/>
    <mergeCell ref="K43:L44"/>
    <mergeCell ref="L37:M38"/>
    <mergeCell ref="H33:I34"/>
    <mergeCell ref="L33:M34"/>
    <mergeCell ref="L35:M36"/>
    <mergeCell ref="H29:I30"/>
    <mergeCell ref="H31:J32"/>
    <mergeCell ref="K35:K36"/>
    <mergeCell ref="K29:K30"/>
    <mergeCell ref="G23:N24"/>
    <mergeCell ref="C41:F42"/>
    <mergeCell ref="C39:F40"/>
    <mergeCell ref="C23:F24"/>
    <mergeCell ref="C25:F26"/>
    <mergeCell ref="G39:J40"/>
    <mergeCell ref="G41:J41"/>
    <mergeCell ref="K39:N40"/>
    <mergeCell ref="K41:N41"/>
    <mergeCell ref="K37:K38"/>
    <mergeCell ref="N37:N38"/>
    <mergeCell ref="K25:N26"/>
    <mergeCell ref="L31:N32"/>
    <mergeCell ref="L29:M30"/>
    <mergeCell ref="K33:K34"/>
    <mergeCell ref="N33:N34"/>
    <mergeCell ref="N29:N30"/>
    <mergeCell ref="K31:K32"/>
    <mergeCell ref="E35:F36"/>
    <mergeCell ref="G35:G36"/>
    <mergeCell ref="J35:J36"/>
    <mergeCell ref="D33:D36"/>
    <mergeCell ref="E33:F34"/>
    <mergeCell ref="G33:G34"/>
    <mergeCell ref="J33:J34"/>
    <mergeCell ref="N35:N36"/>
    <mergeCell ref="G25:J26"/>
    <mergeCell ref="D29:F30"/>
    <mergeCell ref="G29:G30"/>
    <mergeCell ref="M42:N42"/>
    <mergeCell ref="M53:N54"/>
    <mergeCell ref="C27:F28"/>
    <mergeCell ref="G27:G28"/>
    <mergeCell ref="H27:J28"/>
    <mergeCell ref="H35:I36"/>
    <mergeCell ref="H37:I38"/>
    <mergeCell ref="D37:F38"/>
    <mergeCell ref="G37:G38"/>
    <mergeCell ref="J37:J38"/>
    <mergeCell ref="J29:J30"/>
    <mergeCell ref="D31:F32"/>
    <mergeCell ref="G31:G32"/>
    <mergeCell ref="I13:J14"/>
    <mergeCell ref="K13:N14"/>
    <mergeCell ref="C16:N19"/>
    <mergeCell ref="K4:N4"/>
    <mergeCell ref="C6:N6"/>
    <mergeCell ref="I9:J10"/>
    <mergeCell ref="K9:N10"/>
    <mergeCell ref="I11:J12"/>
    <mergeCell ref="K11:N12"/>
  </mergeCells>
  <phoneticPr fontId="1"/>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D65"/>
  <sheetViews>
    <sheetView view="pageBreakPreview" zoomScaleNormal="100" zoomScaleSheetLayoutView="100" workbookViewId="0"/>
  </sheetViews>
  <sheetFormatPr defaultColWidth="2.375" defaultRowHeight="13.5"/>
  <sheetData>
    <row r="2" spans="2:38">
      <c r="B2" s="44" t="s">
        <v>228</v>
      </c>
      <c r="C2" s="35"/>
      <c r="D2" s="35"/>
    </row>
    <row r="3" spans="2:38">
      <c r="B3" s="206"/>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41"/>
    </row>
    <row r="4" spans="2:38">
      <c r="B4" s="207"/>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2"/>
    </row>
    <row r="5" spans="2:38">
      <c r="B5" s="207"/>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2"/>
    </row>
    <row r="6" spans="2:38">
      <c r="B6" s="207"/>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2"/>
    </row>
    <row r="7" spans="2:38">
      <c r="B7" s="207"/>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2"/>
    </row>
    <row r="8" spans="2:38">
      <c r="B8" s="207"/>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2"/>
    </row>
    <row r="9" spans="2:38">
      <c r="B9" s="207"/>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2"/>
    </row>
    <row r="10" spans="2:38">
      <c r="B10" s="207"/>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2"/>
    </row>
    <row r="11" spans="2:38">
      <c r="B11" s="207"/>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2"/>
    </row>
    <row r="12" spans="2:38">
      <c r="B12" s="207"/>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2"/>
    </row>
    <row r="13" spans="2:38">
      <c r="B13" s="207"/>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2"/>
    </row>
    <row r="14" spans="2:38">
      <c r="B14" s="207"/>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2"/>
    </row>
    <row r="15" spans="2:38">
      <c r="B15" s="207"/>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2"/>
    </row>
    <row r="16" spans="2:38">
      <c r="B16" s="207"/>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2"/>
    </row>
    <row r="17" spans="2:38">
      <c r="B17" s="207"/>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2"/>
    </row>
    <row r="18" spans="2:38">
      <c r="B18" s="207"/>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2"/>
    </row>
    <row r="19" spans="2:38">
      <c r="B19" s="207"/>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2"/>
    </row>
    <row r="20" spans="2:38">
      <c r="B20" s="207"/>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2"/>
    </row>
    <row r="21" spans="2:38">
      <c r="B21" s="207"/>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2"/>
    </row>
    <row r="22" spans="2:38">
      <c r="B22" s="207"/>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2"/>
    </row>
    <row r="23" spans="2:38">
      <c r="B23" s="207"/>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2"/>
    </row>
    <row r="24" spans="2:38">
      <c r="B24" s="207"/>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2"/>
    </row>
    <row r="25" spans="2:38">
      <c r="B25" s="207"/>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2"/>
    </row>
    <row r="26" spans="2:38">
      <c r="B26" s="207"/>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2"/>
    </row>
    <row r="27" spans="2:38">
      <c r="B27" s="207"/>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2"/>
    </row>
    <row r="28" spans="2:38">
      <c r="B28" s="207"/>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2"/>
    </row>
    <row r="29" spans="2:38">
      <c r="B29" s="207"/>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2"/>
    </row>
    <row r="30" spans="2:38">
      <c r="B30" s="207"/>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2"/>
    </row>
    <row r="31" spans="2:38">
      <c r="B31" s="207"/>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2"/>
    </row>
    <row r="32" spans="2:38">
      <c r="B32" s="207"/>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2"/>
    </row>
    <row r="33" spans="2:56">
      <c r="B33" s="207"/>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2"/>
    </row>
    <row r="34" spans="2:56">
      <c r="B34" s="207"/>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2"/>
    </row>
    <row r="35" spans="2:56">
      <c r="B35" s="207"/>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2"/>
    </row>
    <row r="36" spans="2:56">
      <c r="B36" s="207"/>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2"/>
    </row>
    <row r="37" spans="2:56">
      <c r="B37" s="207"/>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2"/>
    </row>
    <row r="38" spans="2:56" ht="12.75" customHeight="1">
      <c r="B38" s="207"/>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2"/>
      <c r="AZ38" s="211"/>
      <c r="BA38" s="211"/>
      <c r="BB38" s="211"/>
      <c r="BC38" s="211"/>
    </row>
    <row r="39" spans="2:56" ht="12.75" customHeight="1">
      <c r="B39" s="207"/>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2"/>
      <c r="AZ39" s="211"/>
      <c r="BA39" s="211"/>
      <c r="BB39" s="211"/>
      <c r="BC39" s="211"/>
    </row>
    <row r="40" spans="2:56" ht="12.75" customHeight="1">
      <c r="B40" s="207"/>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2"/>
      <c r="AZ40" s="211"/>
      <c r="BA40" s="211"/>
      <c r="BB40" s="211"/>
      <c r="BC40" s="211"/>
      <c r="BD40" s="211"/>
    </row>
    <row r="41" spans="2:56" ht="12.75" customHeight="1">
      <c r="B41" s="207"/>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2"/>
      <c r="AZ41" s="211"/>
      <c r="BA41" s="211"/>
      <c r="BB41" s="211"/>
      <c r="BC41" s="211"/>
      <c r="BD41" s="211"/>
    </row>
    <row r="42" spans="2:56" ht="12.75" customHeight="1">
      <c r="B42" s="207"/>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2"/>
      <c r="AZ42" s="211"/>
      <c r="BA42" s="211"/>
      <c r="BB42" s="211"/>
      <c r="BC42" s="211"/>
      <c r="BD42" s="211"/>
    </row>
    <row r="43" spans="2:56">
      <c r="B43" s="207"/>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2"/>
    </row>
    <row r="44" spans="2:56">
      <c r="B44" s="207"/>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2"/>
    </row>
    <row r="45" spans="2:56">
      <c r="B45" s="207"/>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2"/>
    </row>
    <row r="46" spans="2:56">
      <c r="B46" s="207"/>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2"/>
    </row>
    <row r="47" spans="2:56">
      <c r="B47" s="207"/>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2"/>
    </row>
    <row r="48" spans="2:56">
      <c r="B48" s="207"/>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2"/>
    </row>
    <row r="49" spans="2:49" ht="13.5" customHeight="1">
      <c r="B49" s="207"/>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2"/>
      <c r="AN49" s="62"/>
      <c r="AO49" s="717" t="s">
        <v>144</v>
      </c>
      <c r="AP49" s="717"/>
      <c r="AQ49" s="717"/>
      <c r="AR49" s="717"/>
      <c r="AS49" s="717"/>
      <c r="AT49" s="717"/>
      <c r="AU49" s="212"/>
      <c r="AV49" s="212"/>
      <c r="AW49" s="213"/>
    </row>
    <row r="50" spans="2:49">
      <c r="B50" s="207"/>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2"/>
      <c r="AN50" s="214"/>
      <c r="AO50" s="715"/>
      <c r="AP50" s="715"/>
      <c r="AQ50" s="715"/>
      <c r="AR50" s="715"/>
      <c r="AS50" s="715"/>
      <c r="AT50" s="715"/>
      <c r="AU50" s="215"/>
      <c r="AV50" s="215"/>
      <c r="AW50" s="216"/>
    </row>
    <row r="51" spans="2:49" ht="13.5" customHeight="1">
      <c r="B51" s="207"/>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2"/>
      <c r="AN51" s="214"/>
      <c r="AO51" s="715" t="s">
        <v>145</v>
      </c>
      <c r="AP51" s="715"/>
      <c r="AQ51" s="715"/>
      <c r="AR51" s="715"/>
      <c r="AS51" s="715"/>
      <c r="AT51" s="715"/>
      <c r="AU51" s="56"/>
      <c r="AV51" s="56"/>
      <c r="AW51" s="59"/>
    </row>
    <row r="52" spans="2:49" ht="13.5" customHeight="1">
      <c r="B52" s="207"/>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2"/>
      <c r="AN52" s="214"/>
      <c r="AO52" s="715"/>
      <c r="AP52" s="715"/>
      <c r="AQ52" s="715"/>
      <c r="AR52" s="715"/>
      <c r="AS52" s="715"/>
      <c r="AT52" s="715"/>
      <c r="AU52" s="56"/>
      <c r="AV52" s="56"/>
      <c r="AW52" s="59"/>
    </row>
    <row r="53" spans="2:49" ht="13.5" customHeight="1">
      <c r="B53" s="207"/>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2"/>
      <c r="AN53" s="214"/>
      <c r="AO53" s="715" t="s">
        <v>146</v>
      </c>
      <c r="AP53" s="715"/>
      <c r="AQ53" s="715"/>
      <c r="AR53" s="715"/>
      <c r="AS53" s="715"/>
      <c r="AT53" s="715"/>
      <c r="AU53" s="56"/>
      <c r="AV53" s="56"/>
      <c r="AW53" s="59"/>
    </row>
    <row r="54" spans="2:49" ht="13.5" customHeight="1">
      <c r="B54" s="207"/>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2"/>
      <c r="AN54" s="214"/>
      <c r="AO54" s="715"/>
      <c r="AP54" s="715"/>
      <c r="AQ54" s="715"/>
      <c r="AR54" s="715"/>
      <c r="AS54" s="715"/>
      <c r="AT54" s="715"/>
      <c r="AU54" s="56"/>
      <c r="AV54" s="56"/>
      <c r="AW54" s="59"/>
    </row>
    <row r="55" spans="2:49" ht="13.5" customHeight="1">
      <c r="B55" s="207"/>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2"/>
      <c r="AN55" s="214"/>
      <c r="AO55" s="715" t="s">
        <v>147</v>
      </c>
      <c r="AP55" s="715"/>
      <c r="AQ55" s="715"/>
      <c r="AR55" s="715"/>
      <c r="AS55" s="715"/>
      <c r="AT55" s="715"/>
      <c r="AU55" s="56"/>
      <c r="AV55" s="56"/>
      <c r="AW55" s="59"/>
    </row>
    <row r="56" spans="2:49" ht="13.5" customHeight="1">
      <c r="B56" s="207"/>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2"/>
      <c r="AN56" s="217"/>
      <c r="AO56" s="716"/>
      <c r="AP56" s="716"/>
      <c r="AQ56" s="716"/>
      <c r="AR56" s="716"/>
      <c r="AS56" s="716"/>
      <c r="AT56" s="716"/>
      <c r="AU56" s="60"/>
      <c r="AV56" s="60"/>
      <c r="AW56" s="61"/>
    </row>
    <row r="57" spans="2:49">
      <c r="B57" s="207"/>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2"/>
    </row>
    <row r="58" spans="2:49" ht="13.5" customHeight="1">
      <c r="B58" s="207"/>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2"/>
    </row>
    <row r="59" spans="2:49">
      <c r="B59" s="207"/>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2"/>
      <c r="AN59" s="709" t="s">
        <v>309</v>
      </c>
      <c r="AO59" s="710"/>
      <c r="AP59" s="710"/>
      <c r="AQ59" s="710"/>
      <c r="AR59" s="711"/>
    </row>
    <row r="60" spans="2:49">
      <c r="B60" s="207"/>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2"/>
      <c r="AN60" s="712"/>
      <c r="AO60" s="713"/>
      <c r="AP60" s="713"/>
      <c r="AQ60" s="713"/>
      <c r="AR60" s="714"/>
    </row>
    <row r="61" spans="2:49" ht="13.5" customHeight="1">
      <c r="B61" s="208"/>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10"/>
    </row>
    <row r="63" spans="2:49" ht="13.5" customHeight="1"/>
    <row r="65" ht="13.5" customHeight="1"/>
  </sheetData>
  <mergeCells count="5">
    <mergeCell ref="AN59:AR60"/>
    <mergeCell ref="AO51:AT52"/>
    <mergeCell ref="AO53:AT54"/>
    <mergeCell ref="AO55:AT56"/>
    <mergeCell ref="AO49:AT50"/>
  </mergeCells>
  <phoneticPr fontId="1"/>
  <pageMargins left="0.7" right="0.7" top="0.75" bottom="0.75" header="0.3" footer="0.3"/>
  <pageSetup paperSize="9" orientation="portrait" verticalDpi="0"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D65"/>
  <sheetViews>
    <sheetView view="pageBreakPreview" topLeftCell="A2" zoomScaleNormal="100" zoomScaleSheetLayoutView="100" workbookViewId="0">
      <selection activeCell="AO12" sqref="AO12"/>
    </sheetView>
  </sheetViews>
  <sheetFormatPr defaultColWidth="2.375" defaultRowHeight="13.5"/>
  <sheetData>
    <row r="2" spans="2:38">
      <c r="B2" s="44" t="s">
        <v>230</v>
      </c>
      <c r="C2" s="35"/>
      <c r="D2" s="35"/>
    </row>
    <row r="3" spans="2:38">
      <c r="B3" s="221"/>
      <c r="C3" s="222"/>
      <c r="D3" s="222"/>
      <c r="E3" s="222"/>
      <c r="F3" s="222"/>
      <c r="G3" s="222"/>
      <c r="H3" s="222"/>
      <c r="I3" s="222"/>
      <c r="J3" s="222"/>
      <c r="K3" s="222"/>
      <c r="L3" s="222"/>
      <c r="M3" s="222"/>
      <c r="N3" s="222"/>
      <c r="O3" s="222"/>
      <c r="P3" s="222"/>
      <c r="Q3" s="222"/>
      <c r="R3" s="222"/>
      <c r="S3" s="222"/>
      <c r="T3" s="222"/>
      <c r="U3" s="222"/>
      <c r="V3" s="222"/>
      <c r="W3" s="222"/>
      <c r="X3" s="222"/>
      <c r="Y3" s="222"/>
      <c r="Z3" s="222"/>
      <c r="AA3" s="724" t="s">
        <v>231</v>
      </c>
      <c r="AB3" s="725"/>
      <c r="AC3" s="725"/>
      <c r="AD3" s="725"/>
      <c r="AE3" s="725"/>
      <c r="AF3" s="725"/>
      <c r="AG3" s="725"/>
      <c r="AH3" s="725"/>
      <c r="AI3" s="725"/>
      <c r="AJ3" s="725"/>
      <c r="AK3" s="725"/>
      <c r="AL3" s="726"/>
    </row>
    <row r="4" spans="2:38">
      <c r="B4" s="227"/>
      <c r="C4" s="224"/>
      <c r="D4" s="224"/>
      <c r="E4" s="224"/>
      <c r="F4" s="224"/>
      <c r="G4" s="224"/>
      <c r="H4" s="224"/>
      <c r="I4" s="224"/>
      <c r="J4" s="224"/>
      <c r="K4" s="224"/>
      <c r="L4" s="224"/>
      <c r="M4" s="224"/>
      <c r="N4" s="224"/>
      <c r="O4" s="224"/>
      <c r="P4" s="224"/>
      <c r="Q4" s="224"/>
      <c r="R4" s="224"/>
      <c r="S4" s="224"/>
      <c r="T4" s="224"/>
      <c r="U4" s="224"/>
      <c r="V4" s="224"/>
      <c r="W4" s="224"/>
      <c r="X4" s="224"/>
      <c r="Y4" s="224"/>
      <c r="Z4" s="224"/>
      <c r="AA4" s="720"/>
      <c r="AB4" s="721"/>
      <c r="AC4" s="721"/>
      <c r="AD4" s="721"/>
      <c r="AE4" s="721"/>
      <c r="AF4" s="721"/>
      <c r="AG4" s="721"/>
      <c r="AH4" s="721"/>
      <c r="AI4" s="721"/>
      <c r="AJ4" s="721"/>
      <c r="AK4" s="721"/>
      <c r="AL4" s="723"/>
    </row>
    <row r="5" spans="2:38" ht="13.5" customHeight="1">
      <c r="B5" s="227"/>
      <c r="C5" s="224"/>
      <c r="D5" s="224"/>
      <c r="E5" s="224"/>
      <c r="F5" s="224"/>
      <c r="G5" s="224"/>
      <c r="H5" s="224"/>
      <c r="I5" s="224"/>
      <c r="J5" s="224"/>
      <c r="K5" s="224"/>
      <c r="L5" s="224"/>
      <c r="M5" s="224"/>
      <c r="N5" s="224"/>
      <c r="O5" s="224"/>
      <c r="P5" s="224"/>
      <c r="Q5" s="224"/>
      <c r="R5" s="224"/>
      <c r="S5" s="224"/>
      <c r="T5" s="224"/>
      <c r="U5" s="224"/>
      <c r="V5" s="224"/>
      <c r="W5" s="224"/>
      <c r="X5" s="224"/>
      <c r="Y5" s="224"/>
      <c r="Z5" s="224"/>
      <c r="AA5" s="718" t="s">
        <v>232</v>
      </c>
      <c r="AB5" s="719"/>
      <c r="AC5" s="719"/>
      <c r="AD5" s="719"/>
      <c r="AE5" s="719"/>
      <c r="AF5" s="719"/>
      <c r="AG5" s="719"/>
      <c r="AH5" s="719"/>
      <c r="AI5" s="719"/>
      <c r="AJ5" s="719"/>
      <c r="AK5" s="719"/>
      <c r="AL5" s="722"/>
    </row>
    <row r="6" spans="2:38">
      <c r="B6" s="227"/>
      <c r="C6" s="224"/>
      <c r="D6" s="224"/>
      <c r="E6" s="224"/>
      <c r="F6" s="224"/>
      <c r="G6" s="224"/>
      <c r="H6" s="224"/>
      <c r="I6" s="224"/>
      <c r="J6" s="224"/>
      <c r="K6" s="224"/>
      <c r="L6" s="224"/>
      <c r="M6" s="224"/>
      <c r="N6" s="224"/>
      <c r="O6" s="224"/>
      <c r="P6" s="224"/>
      <c r="Q6" s="224"/>
      <c r="R6" s="224"/>
      <c r="S6" s="224"/>
      <c r="T6" s="224"/>
      <c r="U6" s="224"/>
      <c r="V6" s="224"/>
      <c r="W6" s="224"/>
      <c r="X6" s="224"/>
      <c r="Y6" s="224"/>
      <c r="Z6" s="224"/>
      <c r="AA6" s="720"/>
      <c r="AB6" s="721"/>
      <c r="AC6" s="721"/>
      <c r="AD6" s="721"/>
      <c r="AE6" s="721"/>
      <c r="AF6" s="721"/>
      <c r="AG6" s="721"/>
      <c r="AH6" s="721"/>
      <c r="AI6" s="721"/>
      <c r="AJ6" s="721"/>
      <c r="AK6" s="721"/>
      <c r="AL6" s="723"/>
    </row>
    <row r="7" spans="2:38">
      <c r="B7" s="227"/>
      <c r="C7" s="224"/>
      <c r="D7" s="224"/>
      <c r="E7" s="224"/>
      <c r="F7" s="224"/>
      <c r="G7" s="224"/>
      <c r="H7" s="224"/>
      <c r="I7" s="224"/>
      <c r="J7" s="224"/>
      <c r="K7" s="224"/>
      <c r="L7" s="224"/>
      <c r="M7" s="224"/>
      <c r="N7" s="224"/>
      <c r="O7" s="224"/>
      <c r="P7" s="224"/>
      <c r="Q7" s="224"/>
      <c r="R7" s="224"/>
      <c r="S7" s="224"/>
      <c r="T7" s="224"/>
      <c r="U7" s="224"/>
      <c r="V7" s="224"/>
      <c r="W7" s="224"/>
      <c r="X7" s="224"/>
      <c r="Y7" s="224"/>
      <c r="Z7" s="224"/>
      <c r="AA7" s="341"/>
      <c r="AB7" s="40"/>
      <c r="AC7" s="40"/>
      <c r="AD7" s="40"/>
      <c r="AE7" s="40"/>
      <c r="AF7" s="40"/>
      <c r="AG7" s="40"/>
      <c r="AH7" s="40"/>
      <c r="AI7" s="40"/>
      <c r="AJ7" s="40"/>
      <c r="AK7" s="40"/>
      <c r="AL7" s="42"/>
    </row>
    <row r="8" spans="2:38">
      <c r="B8" s="227"/>
      <c r="C8" s="224"/>
      <c r="D8" s="224"/>
      <c r="E8" s="224"/>
      <c r="F8" s="224"/>
      <c r="G8" s="224"/>
      <c r="H8" s="224"/>
      <c r="I8" s="224"/>
      <c r="J8" s="224"/>
      <c r="K8" s="224"/>
      <c r="L8" s="224"/>
      <c r="M8" s="224"/>
      <c r="N8" s="224"/>
      <c r="O8" s="224"/>
      <c r="P8" s="224"/>
      <c r="Q8" s="224"/>
      <c r="R8" s="224"/>
      <c r="S8" s="224"/>
      <c r="T8" s="224"/>
      <c r="U8" s="224"/>
      <c r="V8" s="224"/>
      <c r="W8" s="224"/>
      <c r="X8" s="224"/>
      <c r="Y8" s="224"/>
      <c r="Z8" s="224"/>
      <c r="AA8" s="341"/>
      <c r="AB8" s="40"/>
      <c r="AC8" s="40"/>
      <c r="AD8" s="40"/>
      <c r="AE8" s="40"/>
      <c r="AF8" s="40"/>
      <c r="AG8" s="40"/>
      <c r="AH8" s="40"/>
      <c r="AI8" s="40"/>
      <c r="AJ8" s="40"/>
      <c r="AK8" s="40"/>
      <c r="AL8" s="42"/>
    </row>
    <row r="9" spans="2:38">
      <c r="B9" s="227"/>
      <c r="C9" s="224"/>
      <c r="D9" s="224"/>
      <c r="E9" s="224"/>
      <c r="F9" s="224"/>
      <c r="G9" s="224"/>
      <c r="H9" s="224"/>
      <c r="I9" s="224"/>
      <c r="J9" s="224"/>
      <c r="K9" s="224"/>
      <c r="L9" s="224"/>
      <c r="M9" s="224"/>
      <c r="N9" s="224"/>
      <c r="O9" s="224"/>
      <c r="P9" s="224"/>
      <c r="Q9" s="224"/>
      <c r="R9" s="224"/>
      <c r="S9" s="224"/>
      <c r="T9" s="224"/>
      <c r="U9" s="224"/>
      <c r="V9" s="224"/>
      <c r="W9" s="224"/>
      <c r="X9" s="224"/>
      <c r="Y9" s="224"/>
      <c r="Z9" s="224"/>
      <c r="AA9" s="341"/>
      <c r="AB9" s="40"/>
      <c r="AC9" s="40"/>
      <c r="AD9" s="40"/>
      <c r="AE9" s="40"/>
      <c r="AF9" s="40"/>
      <c r="AG9" s="40"/>
      <c r="AH9" s="40"/>
      <c r="AI9" s="40"/>
      <c r="AJ9" s="40"/>
      <c r="AK9" s="40"/>
      <c r="AL9" s="42"/>
    </row>
    <row r="10" spans="2:38" ht="13.5" customHeight="1">
      <c r="B10" s="227"/>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341"/>
      <c r="AB10" s="40"/>
      <c r="AC10" s="40"/>
      <c r="AD10" s="40"/>
      <c r="AE10" s="40"/>
      <c r="AF10" s="40"/>
      <c r="AG10" s="40"/>
      <c r="AH10" s="40"/>
      <c r="AI10" s="40"/>
      <c r="AJ10" s="40"/>
      <c r="AK10" s="40"/>
      <c r="AL10" s="42"/>
    </row>
    <row r="11" spans="2:38">
      <c r="B11" s="227"/>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341"/>
      <c r="AB11" s="40"/>
      <c r="AC11" s="40"/>
      <c r="AD11" s="40"/>
      <c r="AE11" s="40"/>
      <c r="AF11" s="40"/>
      <c r="AG11" s="40"/>
      <c r="AH11" s="40"/>
      <c r="AI11" s="40"/>
      <c r="AJ11" s="40"/>
      <c r="AK11" s="40"/>
      <c r="AL11" s="42"/>
    </row>
    <row r="12" spans="2:38">
      <c r="B12" s="227"/>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341"/>
      <c r="AB12" s="40"/>
      <c r="AC12" s="40"/>
      <c r="AD12" s="40"/>
      <c r="AE12" s="40"/>
      <c r="AF12" s="40"/>
      <c r="AG12" s="40"/>
      <c r="AH12" s="40"/>
      <c r="AI12" s="40"/>
      <c r="AJ12" s="40"/>
      <c r="AK12" s="40"/>
      <c r="AL12" s="42"/>
    </row>
    <row r="13" spans="2:38">
      <c r="B13" s="227"/>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341"/>
      <c r="AB13" s="40"/>
      <c r="AC13" s="40"/>
      <c r="AD13" s="40"/>
      <c r="AE13" s="40"/>
      <c r="AF13" s="40"/>
      <c r="AG13" s="40"/>
      <c r="AH13" s="40"/>
      <c r="AI13" s="40"/>
      <c r="AJ13" s="40"/>
      <c r="AK13" s="40"/>
      <c r="AL13" s="42"/>
    </row>
    <row r="14" spans="2:38">
      <c r="B14" s="227"/>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341"/>
      <c r="AB14" s="40"/>
      <c r="AC14" s="40"/>
      <c r="AD14" s="40"/>
      <c r="AE14" s="40"/>
      <c r="AF14" s="40"/>
      <c r="AG14" s="40"/>
      <c r="AH14" s="40"/>
      <c r="AI14" s="40"/>
      <c r="AJ14" s="40"/>
      <c r="AK14" s="40"/>
      <c r="AL14" s="42"/>
    </row>
    <row r="15" spans="2:38" ht="13.5" customHeight="1">
      <c r="B15" s="227"/>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341"/>
      <c r="AB15" s="40"/>
      <c r="AC15" s="40"/>
      <c r="AD15" s="40"/>
      <c r="AE15" s="40"/>
      <c r="AF15" s="40"/>
      <c r="AG15" s="40"/>
      <c r="AH15" s="40"/>
      <c r="AI15" s="40"/>
      <c r="AJ15" s="40"/>
      <c r="AK15" s="40"/>
      <c r="AL15" s="42"/>
    </row>
    <row r="16" spans="2:38">
      <c r="B16" s="227"/>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341"/>
      <c r="AB16" s="40"/>
      <c r="AC16" s="40"/>
      <c r="AD16" s="40"/>
      <c r="AE16" s="40"/>
      <c r="AF16" s="40"/>
      <c r="AG16" s="40"/>
      <c r="AH16" s="40"/>
      <c r="AI16" s="40"/>
      <c r="AJ16" s="40"/>
      <c r="AK16" s="40"/>
      <c r="AL16" s="42"/>
    </row>
    <row r="17" spans="2:38">
      <c r="B17" s="227"/>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341"/>
      <c r="AB17" s="40"/>
      <c r="AC17" s="40"/>
      <c r="AD17" s="40"/>
      <c r="AE17" s="40"/>
      <c r="AF17" s="40"/>
      <c r="AG17" s="40"/>
      <c r="AH17" s="40"/>
      <c r="AI17" s="40"/>
      <c r="AJ17" s="40"/>
      <c r="AK17" s="40"/>
      <c r="AL17" s="42"/>
    </row>
    <row r="18" spans="2:38">
      <c r="B18" s="227"/>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341"/>
      <c r="AB18" s="40"/>
      <c r="AC18" s="40"/>
      <c r="AD18" s="40"/>
      <c r="AE18" s="40"/>
      <c r="AF18" s="40"/>
      <c r="AG18" s="40"/>
      <c r="AH18" s="40"/>
      <c r="AI18" s="40"/>
      <c r="AJ18" s="40"/>
      <c r="AK18" s="40"/>
      <c r="AL18" s="42"/>
    </row>
    <row r="19" spans="2:38">
      <c r="B19" s="227"/>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341"/>
      <c r="AB19" s="40"/>
      <c r="AC19" s="40"/>
      <c r="AD19" s="40"/>
      <c r="AE19" s="40"/>
      <c r="AF19" s="40"/>
      <c r="AG19" s="40"/>
      <c r="AH19" s="40"/>
      <c r="AI19" s="40"/>
      <c r="AJ19" s="40"/>
      <c r="AK19" s="40"/>
      <c r="AL19" s="42"/>
    </row>
    <row r="20" spans="2:38">
      <c r="B20" s="227"/>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341"/>
      <c r="AB20" s="40"/>
      <c r="AC20" s="40"/>
      <c r="AD20" s="40"/>
      <c r="AE20" s="40"/>
      <c r="AF20" s="40"/>
      <c r="AG20" s="40"/>
      <c r="AH20" s="40"/>
      <c r="AI20" s="40"/>
      <c r="AJ20" s="40"/>
      <c r="AK20" s="40"/>
      <c r="AL20" s="42"/>
    </row>
    <row r="21" spans="2:38">
      <c r="B21" s="336"/>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42"/>
      <c r="AB21" s="330"/>
      <c r="AC21" s="330"/>
      <c r="AD21" s="330"/>
      <c r="AE21" s="330"/>
      <c r="AF21" s="330"/>
      <c r="AG21" s="330"/>
      <c r="AH21" s="330"/>
      <c r="AI21" s="330"/>
      <c r="AJ21" s="330"/>
      <c r="AK21" s="330"/>
      <c r="AL21" s="340"/>
    </row>
    <row r="22" spans="2:38">
      <c r="B22" s="207"/>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2"/>
    </row>
    <row r="23" spans="2:38">
      <c r="B23" s="331"/>
      <c r="C23" s="332"/>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718" t="s">
        <v>231</v>
      </c>
      <c r="AB23" s="719"/>
      <c r="AC23" s="719"/>
      <c r="AD23" s="719"/>
      <c r="AE23" s="719"/>
      <c r="AF23" s="719"/>
      <c r="AG23" s="719"/>
      <c r="AH23" s="719"/>
      <c r="AI23" s="719"/>
      <c r="AJ23" s="719"/>
      <c r="AK23" s="719"/>
      <c r="AL23" s="722"/>
    </row>
    <row r="24" spans="2:38">
      <c r="B24" s="227"/>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720"/>
      <c r="AB24" s="721"/>
      <c r="AC24" s="721"/>
      <c r="AD24" s="721"/>
      <c r="AE24" s="721"/>
      <c r="AF24" s="721"/>
      <c r="AG24" s="721"/>
      <c r="AH24" s="721"/>
      <c r="AI24" s="721"/>
      <c r="AJ24" s="721"/>
      <c r="AK24" s="721"/>
      <c r="AL24" s="723"/>
    </row>
    <row r="25" spans="2:38">
      <c r="B25" s="227"/>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718" t="s">
        <v>232</v>
      </c>
      <c r="AB25" s="719"/>
      <c r="AC25" s="719"/>
      <c r="AD25" s="719"/>
      <c r="AE25" s="719"/>
      <c r="AF25" s="719"/>
      <c r="AG25" s="719"/>
      <c r="AH25" s="719"/>
      <c r="AI25" s="719"/>
      <c r="AJ25" s="719"/>
      <c r="AK25" s="719"/>
      <c r="AL25" s="722"/>
    </row>
    <row r="26" spans="2:38">
      <c r="B26" s="227"/>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720"/>
      <c r="AB26" s="721"/>
      <c r="AC26" s="721"/>
      <c r="AD26" s="721"/>
      <c r="AE26" s="721"/>
      <c r="AF26" s="721"/>
      <c r="AG26" s="721"/>
      <c r="AH26" s="721"/>
      <c r="AI26" s="721"/>
      <c r="AJ26" s="721"/>
      <c r="AK26" s="721"/>
      <c r="AL26" s="723"/>
    </row>
    <row r="27" spans="2:38">
      <c r="B27" s="227"/>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341"/>
      <c r="AB27" s="40"/>
      <c r="AC27" s="40"/>
      <c r="AD27" s="40"/>
      <c r="AE27" s="40"/>
      <c r="AF27" s="40"/>
      <c r="AG27" s="40"/>
      <c r="AH27" s="40"/>
      <c r="AI27" s="40"/>
      <c r="AJ27" s="40"/>
      <c r="AK27" s="40"/>
      <c r="AL27" s="42"/>
    </row>
    <row r="28" spans="2:38">
      <c r="B28" s="227"/>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341"/>
      <c r="AB28" s="40"/>
      <c r="AC28" s="40"/>
      <c r="AD28" s="40"/>
      <c r="AE28" s="40"/>
      <c r="AF28" s="40"/>
      <c r="AG28" s="40"/>
      <c r="AH28" s="40"/>
      <c r="AI28" s="40"/>
      <c r="AJ28" s="40"/>
      <c r="AK28" s="40"/>
      <c r="AL28" s="42"/>
    </row>
    <row r="29" spans="2:38">
      <c r="B29" s="227"/>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341"/>
      <c r="AB29" s="40"/>
      <c r="AC29" s="40"/>
      <c r="AD29" s="40"/>
      <c r="AE29" s="40"/>
      <c r="AF29" s="40"/>
      <c r="AG29" s="40"/>
      <c r="AH29" s="40"/>
      <c r="AI29" s="40"/>
      <c r="AJ29" s="40"/>
      <c r="AK29" s="40"/>
      <c r="AL29" s="42"/>
    </row>
    <row r="30" spans="2:38">
      <c r="B30" s="227"/>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341"/>
      <c r="AB30" s="40"/>
      <c r="AC30" s="40"/>
      <c r="AD30" s="40"/>
      <c r="AE30" s="40"/>
      <c r="AF30" s="40"/>
      <c r="AG30" s="40"/>
      <c r="AH30" s="40"/>
      <c r="AI30" s="40"/>
      <c r="AJ30" s="40"/>
      <c r="AK30" s="40"/>
      <c r="AL30" s="42"/>
    </row>
    <row r="31" spans="2:38">
      <c r="B31" s="227"/>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341"/>
      <c r="AB31" s="40"/>
      <c r="AC31" s="40"/>
      <c r="AD31" s="40"/>
      <c r="AE31" s="40"/>
      <c r="AF31" s="40"/>
      <c r="AG31" s="40"/>
      <c r="AH31" s="40"/>
      <c r="AI31" s="40"/>
      <c r="AJ31" s="40"/>
      <c r="AK31" s="40"/>
      <c r="AL31" s="42"/>
    </row>
    <row r="32" spans="2:38">
      <c r="B32" s="227"/>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341"/>
      <c r="AB32" s="40"/>
      <c r="AC32" s="40"/>
      <c r="AD32" s="40"/>
      <c r="AE32" s="40"/>
      <c r="AF32" s="40"/>
      <c r="AG32" s="40"/>
      <c r="AH32" s="40"/>
      <c r="AI32" s="40"/>
      <c r="AJ32" s="40"/>
      <c r="AK32" s="40"/>
      <c r="AL32" s="42"/>
    </row>
    <row r="33" spans="2:56">
      <c r="B33" s="227"/>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341"/>
      <c r="AB33" s="40"/>
      <c r="AC33" s="40"/>
      <c r="AD33" s="40"/>
      <c r="AE33" s="40"/>
      <c r="AF33" s="40"/>
      <c r="AG33" s="40"/>
      <c r="AH33" s="40"/>
      <c r="AI33" s="40"/>
      <c r="AJ33" s="40"/>
      <c r="AK33" s="40"/>
      <c r="AL33" s="42"/>
    </row>
    <row r="34" spans="2:56">
      <c r="B34" s="227"/>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341"/>
      <c r="AB34" s="40"/>
      <c r="AC34" s="40"/>
      <c r="AD34" s="40"/>
      <c r="AE34" s="40"/>
      <c r="AF34" s="40"/>
      <c r="AG34" s="40"/>
      <c r="AH34" s="40"/>
      <c r="AI34" s="40"/>
      <c r="AJ34" s="40"/>
      <c r="AK34" s="40"/>
      <c r="AL34" s="42"/>
    </row>
    <row r="35" spans="2:56">
      <c r="B35" s="227"/>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341"/>
      <c r="AB35" s="40"/>
      <c r="AC35" s="40"/>
      <c r="AD35" s="40"/>
      <c r="AE35" s="40"/>
      <c r="AF35" s="40"/>
      <c r="AG35" s="40"/>
      <c r="AH35" s="40"/>
      <c r="AI35" s="40"/>
      <c r="AJ35" s="40"/>
      <c r="AK35" s="40"/>
      <c r="AL35" s="42"/>
    </row>
    <row r="36" spans="2:56">
      <c r="B36" s="227"/>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341"/>
      <c r="AB36" s="40"/>
      <c r="AC36" s="40"/>
      <c r="AD36" s="40"/>
      <c r="AE36" s="40"/>
      <c r="AF36" s="40"/>
      <c r="AG36" s="40"/>
      <c r="AH36" s="40"/>
      <c r="AI36" s="40"/>
      <c r="AJ36" s="40"/>
      <c r="AK36" s="40"/>
      <c r="AL36" s="42"/>
    </row>
    <row r="37" spans="2:56">
      <c r="B37" s="227"/>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341"/>
      <c r="AB37" s="40"/>
      <c r="AC37" s="40"/>
      <c r="AD37" s="40"/>
      <c r="AE37" s="40"/>
      <c r="AF37" s="40"/>
      <c r="AG37" s="40"/>
      <c r="AH37" s="40"/>
      <c r="AI37" s="40"/>
      <c r="AJ37" s="40"/>
      <c r="AK37" s="40"/>
      <c r="AL37" s="42"/>
    </row>
    <row r="38" spans="2:56">
      <c r="B38" s="227"/>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341"/>
      <c r="AB38" s="40"/>
      <c r="AC38" s="40"/>
      <c r="AD38" s="40"/>
      <c r="AE38" s="40"/>
      <c r="AF38" s="40"/>
      <c r="AG38" s="40"/>
      <c r="AH38" s="40"/>
      <c r="AI38" s="40"/>
      <c r="AJ38" s="40"/>
      <c r="AK38" s="40"/>
      <c r="AL38" s="42"/>
    </row>
    <row r="39" spans="2:56">
      <c r="B39" s="227"/>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341"/>
      <c r="AB39" s="40"/>
      <c r="AC39" s="40"/>
      <c r="AD39" s="40"/>
      <c r="AE39" s="40"/>
      <c r="AF39" s="40"/>
      <c r="AG39" s="40"/>
      <c r="AH39" s="40"/>
      <c r="AI39" s="40"/>
      <c r="AJ39" s="40"/>
      <c r="AK39" s="40"/>
      <c r="AL39" s="42"/>
    </row>
    <row r="40" spans="2:56">
      <c r="B40" s="227"/>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341"/>
      <c r="AB40" s="40"/>
      <c r="AC40" s="40"/>
      <c r="AD40" s="40"/>
      <c r="AE40" s="40"/>
      <c r="AF40" s="40"/>
      <c r="AG40" s="40"/>
      <c r="AH40" s="40"/>
      <c r="AI40" s="40"/>
      <c r="AJ40" s="40"/>
      <c r="AK40" s="40"/>
      <c r="AL40" s="42"/>
    </row>
    <row r="41" spans="2:56">
      <c r="B41" s="338"/>
      <c r="C41" s="339"/>
      <c r="D41" s="339"/>
      <c r="E41" s="339"/>
      <c r="F41" s="339"/>
      <c r="G41" s="339"/>
      <c r="H41" s="339"/>
      <c r="I41" s="339"/>
      <c r="J41" s="339"/>
      <c r="K41" s="339"/>
      <c r="L41" s="339"/>
      <c r="M41" s="339"/>
      <c r="N41" s="339"/>
      <c r="O41" s="339"/>
      <c r="P41" s="339"/>
      <c r="Q41" s="339"/>
      <c r="R41" s="339"/>
      <c r="S41" s="339"/>
      <c r="T41" s="339"/>
      <c r="U41" s="339"/>
      <c r="V41" s="339"/>
      <c r="W41" s="339"/>
      <c r="X41" s="339"/>
      <c r="Y41" s="339"/>
      <c r="Z41" s="339"/>
      <c r="AA41" s="342"/>
      <c r="AB41" s="330"/>
      <c r="AC41" s="330"/>
      <c r="AD41" s="330"/>
      <c r="AE41" s="330"/>
      <c r="AF41" s="330"/>
      <c r="AG41" s="330"/>
      <c r="AH41" s="330"/>
      <c r="AI41" s="330"/>
      <c r="AJ41" s="330"/>
      <c r="AK41" s="330"/>
      <c r="AL41" s="340"/>
    </row>
    <row r="42" spans="2:56" ht="12.75" customHeight="1">
      <c r="B42" s="207"/>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2"/>
      <c r="AZ42" s="211"/>
      <c r="BA42" s="211"/>
      <c r="BB42" s="211"/>
      <c r="BC42" s="211"/>
    </row>
    <row r="43" spans="2:56" ht="12.75" customHeight="1">
      <c r="B43" s="331"/>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3"/>
      <c r="AA43" s="718" t="s">
        <v>231</v>
      </c>
      <c r="AB43" s="719"/>
      <c r="AC43" s="719"/>
      <c r="AD43" s="719"/>
      <c r="AE43" s="719"/>
      <c r="AF43" s="719"/>
      <c r="AG43" s="719"/>
      <c r="AH43" s="719"/>
      <c r="AI43" s="719"/>
      <c r="AJ43" s="719"/>
      <c r="AK43" s="719"/>
      <c r="AL43" s="722"/>
      <c r="AZ43" s="211"/>
      <c r="BA43" s="211"/>
      <c r="BB43" s="211"/>
      <c r="BC43" s="211"/>
    </row>
    <row r="44" spans="2:56" ht="12.75" customHeight="1">
      <c r="B44" s="227"/>
      <c r="C44" s="224"/>
      <c r="D44" s="224"/>
      <c r="E44" s="224"/>
      <c r="F44" s="224"/>
      <c r="G44" s="224"/>
      <c r="H44" s="224"/>
      <c r="I44" s="224"/>
      <c r="J44" s="224"/>
      <c r="K44" s="224"/>
      <c r="L44" s="224"/>
      <c r="M44" s="224"/>
      <c r="N44" s="224"/>
      <c r="O44" s="224"/>
      <c r="P44" s="224"/>
      <c r="Q44" s="224"/>
      <c r="R44" s="224"/>
      <c r="S44" s="224"/>
      <c r="T44" s="224"/>
      <c r="U44" s="224"/>
      <c r="V44" s="224"/>
      <c r="W44" s="224"/>
      <c r="X44" s="224"/>
      <c r="Y44" s="224"/>
      <c r="Z44" s="334"/>
      <c r="AA44" s="720"/>
      <c r="AB44" s="721"/>
      <c r="AC44" s="721"/>
      <c r="AD44" s="721"/>
      <c r="AE44" s="721"/>
      <c r="AF44" s="721"/>
      <c r="AG44" s="721"/>
      <c r="AH44" s="721"/>
      <c r="AI44" s="721"/>
      <c r="AJ44" s="721"/>
      <c r="AK44" s="721"/>
      <c r="AL44" s="723"/>
      <c r="AZ44" s="211"/>
      <c r="BA44" s="211"/>
      <c r="BB44" s="211"/>
      <c r="BC44" s="211"/>
      <c r="BD44" s="211"/>
    </row>
    <row r="45" spans="2:56" ht="12.75" customHeight="1">
      <c r="B45" s="227"/>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334"/>
      <c r="AA45" s="718" t="s">
        <v>232</v>
      </c>
      <c r="AB45" s="719"/>
      <c r="AC45" s="719"/>
      <c r="AD45" s="719"/>
      <c r="AE45" s="719"/>
      <c r="AF45" s="719"/>
      <c r="AG45" s="719"/>
      <c r="AH45" s="719"/>
      <c r="AI45" s="719"/>
      <c r="AJ45" s="719"/>
      <c r="AK45" s="719"/>
      <c r="AL45" s="722"/>
      <c r="AZ45" s="211"/>
      <c r="BA45" s="211"/>
      <c r="BB45" s="211"/>
      <c r="BC45" s="211"/>
      <c r="BD45" s="211"/>
    </row>
    <row r="46" spans="2:56" ht="12.75" customHeight="1">
      <c r="B46" s="227"/>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334"/>
      <c r="AA46" s="720"/>
      <c r="AB46" s="721"/>
      <c r="AC46" s="721"/>
      <c r="AD46" s="721"/>
      <c r="AE46" s="721"/>
      <c r="AF46" s="721"/>
      <c r="AG46" s="721"/>
      <c r="AH46" s="721"/>
      <c r="AI46" s="721"/>
      <c r="AJ46" s="721"/>
      <c r="AK46" s="721"/>
      <c r="AL46" s="723"/>
      <c r="AZ46" s="211"/>
      <c r="BA46" s="211"/>
      <c r="BB46" s="211"/>
      <c r="BC46" s="211"/>
      <c r="BD46" s="211"/>
    </row>
    <row r="47" spans="2:56">
      <c r="B47" s="227"/>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334"/>
      <c r="AA47" s="40"/>
      <c r="AB47" s="40"/>
      <c r="AC47" s="40"/>
      <c r="AD47" s="40"/>
      <c r="AE47" s="40"/>
      <c r="AF47" s="40"/>
      <c r="AG47" s="40"/>
      <c r="AH47" s="40"/>
      <c r="AI47" s="40"/>
      <c r="AJ47" s="40"/>
      <c r="AK47" s="40"/>
      <c r="AL47" s="42"/>
    </row>
    <row r="48" spans="2:56">
      <c r="B48" s="227"/>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334"/>
      <c r="AA48" s="40"/>
      <c r="AB48" s="40"/>
      <c r="AC48" s="40"/>
      <c r="AD48" s="40"/>
      <c r="AE48" s="40"/>
      <c r="AF48" s="40"/>
      <c r="AG48" s="40"/>
      <c r="AH48" s="40"/>
      <c r="AI48" s="40"/>
      <c r="AJ48" s="40"/>
      <c r="AK48" s="40"/>
      <c r="AL48" s="42"/>
    </row>
    <row r="49" spans="2:38">
      <c r="B49" s="227"/>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334"/>
      <c r="AA49" s="40"/>
      <c r="AB49" s="40"/>
      <c r="AC49" s="40"/>
      <c r="AD49" s="40"/>
      <c r="AE49" s="40"/>
      <c r="AF49" s="40"/>
      <c r="AG49" s="40"/>
      <c r="AH49" s="40"/>
      <c r="AI49" s="40"/>
      <c r="AJ49" s="40"/>
      <c r="AK49" s="40"/>
      <c r="AL49" s="42"/>
    </row>
    <row r="50" spans="2:38">
      <c r="B50" s="227"/>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334"/>
      <c r="AA50" s="40"/>
      <c r="AB50" s="40"/>
      <c r="AC50" s="40"/>
      <c r="AD50" s="40"/>
      <c r="AE50" s="40"/>
      <c r="AF50" s="40"/>
      <c r="AG50" s="40"/>
      <c r="AH50" s="40"/>
      <c r="AI50" s="40"/>
      <c r="AJ50" s="40"/>
      <c r="AK50" s="40"/>
      <c r="AL50" s="42"/>
    </row>
    <row r="51" spans="2:38">
      <c r="B51" s="227"/>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334"/>
      <c r="AA51" s="40"/>
      <c r="AB51" s="40"/>
      <c r="AC51" s="40"/>
      <c r="AD51" s="40"/>
      <c r="AE51" s="40"/>
      <c r="AF51" s="40"/>
      <c r="AG51" s="40"/>
      <c r="AH51" s="40"/>
      <c r="AI51" s="40"/>
      <c r="AJ51" s="40"/>
      <c r="AK51" s="40"/>
      <c r="AL51" s="42"/>
    </row>
    <row r="52" spans="2:38" ht="13.5" customHeight="1">
      <c r="B52" s="227"/>
      <c r="C52" s="224"/>
      <c r="D52" s="224"/>
      <c r="E52" s="224"/>
      <c r="F52" s="224"/>
      <c r="G52" s="224"/>
      <c r="H52" s="224"/>
      <c r="I52" s="224"/>
      <c r="J52" s="224"/>
      <c r="K52" s="224"/>
      <c r="L52" s="224"/>
      <c r="M52" s="224"/>
      <c r="N52" s="224"/>
      <c r="O52" s="224"/>
      <c r="P52" s="224"/>
      <c r="Q52" s="224"/>
      <c r="R52" s="224"/>
      <c r="S52" s="224"/>
      <c r="T52" s="224"/>
      <c r="U52" s="224"/>
      <c r="V52" s="224"/>
      <c r="W52" s="224"/>
      <c r="X52" s="224"/>
      <c r="Y52" s="224"/>
      <c r="Z52" s="334"/>
      <c r="AA52" s="40"/>
      <c r="AB52" s="40"/>
      <c r="AC52" s="40"/>
      <c r="AD52" s="40"/>
      <c r="AE52" s="40"/>
      <c r="AF52" s="40"/>
      <c r="AG52" s="40"/>
      <c r="AH52" s="40"/>
      <c r="AI52" s="40"/>
      <c r="AJ52" s="40"/>
      <c r="AK52" s="40"/>
      <c r="AL52" s="42"/>
    </row>
    <row r="53" spans="2:38">
      <c r="B53" s="227"/>
      <c r="C53" s="224"/>
      <c r="D53" s="224"/>
      <c r="E53" s="224"/>
      <c r="F53" s="224"/>
      <c r="G53" s="224"/>
      <c r="H53" s="224"/>
      <c r="I53" s="224"/>
      <c r="J53" s="224"/>
      <c r="K53" s="224"/>
      <c r="L53" s="224"/>
      <c r="M53" s="224"/>
      <c r="N53" s="224"/>
      <c r="O53" s="224"/>
      <c r="P53" s="224"/>
      <c r="Q53" s="224"/>
      <c r="R53" s="224"/>
      <c r="S53" s="224"/>
      <c r="T53" s="224"/>
      <c r="U53" s="224"/>
      <c r="V53" s="224"/>
      <c r="W53" s="224"/>
      <c r="X53" s="224"/>
      <c r="Y53" s="224"/>
      <c r="Z53" s="334"/>
      <c r="AA53" s="40"/>
      <c r="AB53" s="40"/>
      <c r="AC53" s="40"/>
      <c r="AD53" s="40"/>
      <c r="AE53" s="40"/>
      <c r="AF53" s="40"/>
      <c r="AG53" s="40"/>
      <c r="AH53" s="40"/>
      <c r="AI53" s="40"/>
      <c r="AJ53" s="40"/>
      <c r="AK53" s="40"/>
      <c r="AL53" s="42"/>
    </row>
    <row r="54" spans="2:38" ht="13.5" customHeight="1">
      <c r="B54" s="227"/>
      <c r="C54" s="224"/>
      <c r="D54" s="224"/>
      <c r="E54" s="224"/>
      <c r="F54" s="224"/>
      <c r="G54" s="224"/>
      <c r="H54" s="224"/>
      <c r="I54" s="224"/>
      <c r="J54" s="224"/>
      <c r="K54" s="224"/>
      <c r="L54" s="224"/>
      <c r="M54" s="224"/>
      <c r="N54" s="224"/>
      <c r="O54" s="224"/>
      <c r="P54" s="224"/>
      <c r="Q54" s="224"/>
      <c r="R54" s="224"/>
      <c r="S54" s="224"/>
      <c r="T54" s="224"/>
      <c r="U54" s="224"/>
      <c r="V54" s="224"/>
      <c r="W54" s="224"/>
      <c r="X54" s="224"/>
      <c r="Y54" s="224"/>
      <c r="Z54" s="334"/>
      <c r="AA54" s="40"/>
      <c r="AB54" s="40"/>
      <c r="AC54" s="40"/>
      <c r="AD54" s="40"/>
      <c r="AE54" s="40"/>
      <c r="AF54" s="40"/>
      <c r="AG54" s="40"/>
      <c r="AH54" s="40"/>
      <c r="AI54" s="40"/>
      <c r="AJ54" s="40"/>
      <c r="AK54" s="40"/>
      <c r="AL54" s="42"/>
    </row>
    <row r="55" spans="2:38" ht="13.5" customHeight="1">
      <c r="B55" s="227"/>
      <c r="C55" s="224"/>
      <c r="D55" s="224"/>
      <c r="E55" s="224"/>
      <c r="F55" s="224"/>
      <c r="G55" s="224"/>
      <c r="H55" s="224"/>
      <c r="I55" s="224"/>
      <c r="J55" s="224"/>
      <c r="K55" s="224"/>
      <c r="L55" s="224"/>
      <c r="M55" s="224"/>
      <c r="N55" s="224"/>
      <c r="O55" s="224"/>
      <c r="P55" s="224"/>
      <c r="Q55" s="224"/>
      <c r="R55" s="224"/>
      <c r="S55" s="224"/>
      <c r="T55" s="224"/>
      <c r="U55" s="224"/>
      <c r="V55" s="224"/>
      <c r="W55" s="224"/>
      <c r="X55" s="224"/>
      <c r="Y55" s="224"/>
      <c r="Z55" s="334"/>
      <c r="AA55" s="40"/>
      <c r="AB55" s="40"/>
      <c r="AC55" s="40"/>
      <c r="AD55" s="40"/>
      <c r="AE55" s="40"/>
      <c r="AF55" s="40"/>
      <c r="AG55" s="40"/>
      <c r="AH55" s="40"/>
      <c r="AI55" s="40"/>
      <c r="AJ55" s="40"/>
      <c r="AK55" s="40"/>
      <c r="AL55" s="42"/>
    </row>
    <row r="56" spans="2:38" ht="13.5" customHeight="1">
      <c r="B56" s="227"/>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334"/>
      <c r="AA56" s="40"/>
      <c r="AB56" s="40"/>
      <c r="AC56" s="40"/>
      <c r="AD56" s="40"/>
      <c r="AE56" s="40"/>
      <c r="AF56" s="40"/>
      <c r="AG56" s="40"/>
      <c r="AH56" s="40"/>
      <c r="AI56" s="40"/>
      <c r="AJ56" s="40"/>
      <c r="AK56" s="40"/>
      <c r="AL56" s="42"/>
    </row>
    <row r="57" spans="2:38" ht="13.5" customHeight="1">
      <c r="B57" s="227"/>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334"/>
      <c r="AA57" s="40"/>
      <c r="AB57" s="40"/>
      <c r="AC57" s="40"/>
      <c r="AD57" s="40"/>
      <c r="AE57" s="40"/>
      <c r="AF57" s="40"/>
      <c r="AG57" s="40"/>
      <c r="AH57" s="40"/>
      <c r="AI57" s="40"/>
      <c r="AJ57" s="40"/>
      <c r="AK57" s="40"/>
      <c r="AL57" s="42"/>
    </row>
    <row r="58" spans="2:38" ht="13.5" customHeight="1">
      <c r="B58" s="227"/>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334"/>
      <c r="AA58" s="40"/>
      <c r="AB58" s="40"/>
      <c r="AC58" s="40"/>
      <c r="AD58" s="40"/>
      <c r="AE58" s="40"/>
      <c r="AF58" s="40"/>
      <c r="AG58" s="40"/>
      <c r="AH58" s="40"/>
      <c r="AI58" s="40"/>
      <c r="AJ58" s="40"/>
      <c r="AK58" s="40"/>
      <c r="AL58" s="42"/>
    </row>
    <row r="59" spans="2:38" ht="13.5" customHeight="1">
      <c r="B59" s="227"/>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334"/>
      <c r="AA59" s="40"/>
      <c r="AB59" s="40"/>
      <c r="AC59" s="40"/>
      <c r="AD59" s="40"/>
      <c r="AE59" s="40"/>
      <c r="AF59" s="40"/>
      <c r="AG59" s="40"/>
      <c r="AH59" s="40"/>
      <c r="AI59" s="40"/>
      <c r="AJ59" s="40"/>
      <c r="AK59" s="40"/>
      <c r="AL59" s="42"/>
    </row>
    <row r="60" spans="2:38">
      <c r="B60" s="227"/>
      <c r="C60" s="224"/>
      <c r="D60" s="224"/>
      <c r="E60" s="224"/>
      <c r="F60" s="224"/>
      <c r="G60" s="224"/>
      <c r="H60" s="224"/>
      <c r="I60" s="224"/>
      <c r="J60" s="224"/>
      <c r="K60" s="224"/>
      <c r="L60" s="224"/>
      <c r="M60" s="224"/>
      <c r="N60" s="224"/>
      <c r="O60" s="224"/>
      <c r="P60" s="224"/>
      <c r="Q60" s="224"/>
      <c r="R60" s="224"/>
      <c r="S60" s="224"/>
      <c r="T60" s="224"/>
      <c r="U60" s="224"/>
      <c r="V60" s="224"/>
      <c r="W60" s="224"/>
      <c r="X60" s="224"/>
      <c r="Y60" s="224"/>
      <c r="Z60" s="334"/>
      <c r="AA60" s="40"/>
      <c r="AB60" s="40"/>
      <c r="AC60" s="40"/>
      <c r="AD60" s="40"/>
      <c r="AE60" s="40"/>
      <c r="AF60" s="40"/>
      <c r="AG60" s="40"/>
      <c r="AH60" s="40"/>
      <c r="AI60" s="40"/>
      <c r="AJ60" s="40"/>
      <c r="AK60" s="40"/>
      <c r="AL60" s="42"/>
    </row>
    <row r="61" spans="2:38" ht="13.5" customHeight="1">
      <c r="B61" s="228"/>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Z61" s="335"/>
      <c r="AA61" s="209"/>
      <c r="AB61" s="209"/>
      <c r="AC61" s="209"/>
      <c r="AD61" s="209"/>
      <c r="AE61" s="209"/>
      <c r="AF61" s="209"/>
      <c r="AG61" s="209"/>
      <c r="AH61" s="209"/>
      <c r="AI61" s="209"/>
      <c r="AJ61" s="209"/>
      <c r="AK61" s="209"/>
      <c r="AL61" s="210"/>
    </row>
    <row r="63" spans="2:38" ht="13.5" customHeight="1"/>
    <row r="65" ht="13.5" customHeight="1"/>
  </sheetData>
  <mergeCells count="12">
    <mergeCell ref="AA45:AD46"/>
    <mergeCell ref="AE45:AL46"/>
    <mergeCell ref="AA3:AD4"/>
    <mergeCell ref="AE3:AL4"/>
    <mergeCell ref="AA23:AD24"/>
    <mergeCell ref="AE23:AL24"/>
    <mergeCell ref="AA43:AD44"/>
    <mergeCell ref="AE43:AL44"/>
    <mergeCell ref="AA5:AD6"/>
    <mergeCell ref="AE25:AL26"/>
    <mergeCell ref="AA25:AD26"/>
    <mergeCell ref="AE5:AL6"/>
  </mergeCells>
  <phoneticPr fontId="1"/>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Q106"/>
  <sheetViews>
    <sheetView view="pageBreakPreview" topLeftCell="A13" zoomScaleNormal="100" zoomScaleSheetLayoutView="100" workbookViewId="0">
      <selection activeCell="W10" sqref="W10"/>
    </sheetView>
  </sheetViews>
  <sheetFormatPr defaultColWidth="2.375" defaultRowHeight="13.5"/>
  <cols>
    <col min="1" max="16384" width="2.375" style="45"/>
  </cols>
  <sheetData>
    <row r="2" spans="2:38">
      <c r="B2" s="44" t="s">
        <v>233</v>
      </c>
      <c r="C2" s="158"/>
      <c r="D2" s="158"/>
    </row>
    <row r="3" spans="2:38" ht="6.75" customHeight="1">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row>
    <row r="4" spans="2:38">
      <c r="B4" s="344"/>
      <c r="C4" s="344"/>
      <c r="D4" s="344"/>
      <c r="E4" s="344"/>
      <c r="F4" s="344"/>
      <c r="G4" s="344"/>
      <c r="H4" s="629" t="s">
        <v>247</v>
      </c>
      <c r="I4" s="629"/>
      <c r="J4" s="629"/>
      <c r="K4" s="629"/>
      <c r="L4" s="629"/>
      <c r="M4" s="629"/>
      <c r="N4" s="629"/>
      <c r="O4" s="629"/>
      <c r="P4" s="629"/>
      <c r="Q4" s="629"/>
      <c r="R4" s="629"/>
      <c r="S4" s="629"/>
      <c r="T4" s="629"/>
      <c r="U4" s="629"/>
      <c r="V4" s="629"/>
      <c r="W4" s="629"/>
      <c r="X4" s="629"/>
      <c r="Y4" s="629"/>
      <c r="Z4" s="629"/>
      <c r="AA4" s="629"/>
      <c r="AB4" s="629"/>
      <c r="AC4" s="629"/>
      <c r="AD4" s="629"/>
      <c r="AE4" s="629"/>
      <c r="AF4" s="629"/>
      <c r="AG4" s="344"/>
      <c r="AH4" s="344"/>
      <c r="AI4" s="344"/>
      <c r="AJ4" s="344"/>
      <c r="AK4" s="344"/>
      <c r="AL4" s="344"/>
    </row>
    <row r="5" spans="2:38">
      <c r="B5" s="344"/>
      <c r="C5" s="344"/>
      <c r="D5" s="344"/>
      <c r="E5" s="344"/>
      <c r="F5" s="344"/>
      <c r="G5" s="344"/>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344"/>
      <c r="AH5" s="344"/>
      <c r="AI5" s="344"/>
      <c r="AJ5" s="344"/>
      <c r="AK5" s="344"/>
      <c r="AL5" s="344"/>
    </row>
    <row r="6" spans="2:38" ht="6.75" customHeight="1">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row>
    <row r="7" spans="2:38" ht="13.5" customHeight="1">
      <c r="B7" s="344"/>
      <c r="C7" s="728" t="str">
        <f>"　森林所有者　　　　　　　　　"&amp;"（以下「所有者」という。）と補助事業者　　　　　　　　　　　"&amp;"（以下「事業者」という。）は、山林の長期維持管理の実施に関し、事業の目的を達成するため、次のとおり協定を締結する。"</f>
        <v>　森林所有者　　　　　　　　　（以下「所有者」という。）と補助事業者　　　　　　　　　　　（以下「事業者」という。）は、山林の長期維持管理の実施に関し、事業の目的を達成するため、次のとおり協定を締結する。</v>
      </c>
      <c r="D7" s="728"/>
      <c r="E7" s="728"/>
      <c r="F7" s="728"/>
      <c r="G7" s="728"/>
      <c r="H7" s="728"/>
      <c r="I7" s="728"/>
      <c r="J7" s="728"/>
      <c r="K7" s="728"/>
      <c r="L7" s="728"/>
      <c r="M7" s="728"/>
      <c r="N7" s="728"/>
      <c r="O7" s="728"/>
      <c r="P7" s="728"/>
      <c r="Q7" s="728"/>
      <c r="R7" s="728"/>
      <c r="S7" s="728"/>
      <c r="T7" s="728"/>
      <c r="U7" s="728"/>
      <c r="V7" s="728"/>
      <c r="W7" s="728"/>
      <c r="X7" s="728"/>
      <c r="Y7" s="728"/>
      <c r="Z7" s="728"/>
      <c r="AA7" s="728"/>
      <c r="AB7" s="728"/>
      <c r="AC7" s="728"/>
      <c r="AD7" s="728"/>
      <c r="AE7" s="728"/>
      <c r="AF7" s="728"/>
      <c r="AG7" s="728"/>
      <c r="AH7" s="728"/>
      <c r="AI7" s="728"/>
      <c r="AJ7" s="728"/>
      <c r="AK7" s="728"/>
      <c r="AL7" s="344"/>
    </row>
    <row r="8" spans="2:38" ht="13.5" customHeight="1">
      <c r="B8" s="344"/>
      <c r="C8" s="728"/>
      <c r="D8" s="728"/>
      <c r="E8" s="728"/>
      <c r="F8" s="728"/>
      <c r="G8" s="728"/>
      <c r="H8" s="728"/>
      <c r="I8" s="728"/>
      <c r="J8" s="728"/>
      <c r="K8" s="728"/>
      <c r="L8" s="728"/>
      <c r="M8" s="728"/>
      <c r="N8" s="728"/>
      <c r="O8" s="728"/>
      <c r="P8" s="728"/>
      <c r="Q8" s="728"/>
      <c r="R8" s="728"/>
      <c r="S8" s="728"/>
      <c r="T8" s="728"/>
      <c r="U8" s="728"/>
      <c r="V8" s="728"/>
      <c r="W8" s="728"/>
      <c r="X8" s="728"/>
      <c r="Y8" s="728"/>
      <c r="Z8" s="728"/>
      <c r="AA8" s="728"/>
      <c r="AB8" s="728"/>
      <c r="AC8" s="728"/>
      <c r="AD8" s="728"/>
      <c r="AE8" s="728"/>
      <c r="AF8" s="728"/>
      <c r="AG8" s="728"/>
      <c r="AH8" s="728"/>
      <c r="AI8" s="728"/>
      <c r="AJ8" s="728"/>
      <c r="AK8" s="728"/>
      <c r="AL8" s="344"/>
    </row>
    <row r="9" spans="2:38" ht="13.5" customHeight="1">
      <c r="B9" s="344"/>
      <c r="C9" s="728"/>
      <c r="D9" s="728"/>
      <c r="E9" s="728"/>
      <c r="F9" s="728"/>
      <c r="G9" s="728"/>
      <c r="H9" s="728"/>
      <c r="I9" s="728"/>
      <c r="J9" s="728"/>
      <c r="K9" s="728"/>
      <c r="L9" s="728"/>
      <c r="M9" s="728"/>
      <c r="N9" s="728"/>
      <c r="O9" s="728"/>
      <c r="P9" s="728"/>
      <c r="Q9" s="728"/>
      <c r="R9" s="728"/>
      <c r="S9" s="728"/>
      <c r="T9" s="728"/>
      <c r="U9" s="728"/>
      <c r="V9" s="728"/>
      <c r="W9" s="728"/>
      <c r="X9" s="728"/>
      <c r="Y9" s="728"/>
      <c r="Z9" s="728"/>
      <c r="AA9" s="728"/>
      <c r="AB9" s="728"/>
      <c r="AC9" s="728"/>
      <c r="AD9" s="728"/>
      <c r="AE9" s="728"/>
      <c r="AF9" s="728"/>
      <c r="AG9" s="728"/>
      <c r="AH9" s="728"/>
      <c r="AI9" s="728"/>
      <c r="AJ9" s="728"/>
      <c r="AK9" s="728"/>
      <c r="AL9" s="344"/>
    </row>
    <row r="10" spans="2:38" ht="13.5" customHeight="1">
      <c r="B10" s="344" t="s">
        <v>253</v>
      </c>
      <c r="C10" s="344"/>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4"/>
      <c r="AL10" s="344"/>
    </row>
    <row r="11" spans="2:38" ht="13.5" customHeight="1">
      <c r="B11" s="348" t="s">
        <v>264</v>
      </c>
      <c r="C11" s="344"/>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4"/>
    </row>
    <row r="12" spans="2:38" ht="13.5" customHeight="1">
      <c r="B12" s="345"/>
      <c r="C12" s="345" t="s">
        <v>265</v>
      </c>
      <c r="D12" s="344"/>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4"/>
    </row>
    <row r="13" spans="2:38">
      <c r="B13" s="345" t="s">
        <v>254</v>
      </c>
      <c r="C13" s="345"/>
      <c r="D13" s="344"/>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4"/>
    </row>
    <row r="14" spans="2:38">
      <c r="B14" s="345" t="s">
        <v>249</v>
      </c>
      <c r="C14" s="344"/>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4"/>
    </row>
    <row r="15" spans="2:38">
      <c r="B15" s="345" t="s">
        <v>255</v>
      </c>
      <c r="C15" s="344"/>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4"/>
    </row>
    <row r="16" spans="2:38">
      <c r="B16" s="345" t="s">
        <v>248</v>
      </c>
      <c r="C16" s="344"/>
      <c r="D16" s="345"/>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5"/>
      <c r="AK16" s="345"/>
      <c r="AL16" s="344"/>
    </row>
    <row r="17" spans="2:43" ht="13.5" customHeight="1">
      <c r="B17" s="345"/>
      <c r="C17" s="727" t="s">
        <v>234</v>
      </c>
      <c r="D17" s="727"/>
      <c r="E17" s="727"/>
      <c r="F17" s="727"/>
      <c r="G17" s="727"/>
      <c r="H17" s="727"/>
      <c r="I17" s="727" t="s">
        <v>235</v>
      </c>
      <c r="J17" s="727"/>
      <c r="K17" s="727"/>
      <c r="L17" s="727"/>
      <c r="M17" s="727"/>
      <c r="N17" s="727"/>
      <c r="O17" s="727" t="s">
        <v>236</v>
      </c>
      <c r="P17" s="727"/>
      <c r="Q17" s="727"/>
      <c r="R17" s="727"/>
      <c r="S17" s="727"/>
      <c r="T17" s="727" t="s">
        <v>271</v>
      </c>
      <c r="U17" s="727"/>
      <c r="V17" s="727"/>
      <c r="W17" s="727"/>
      <c r="X17" s="727"/>
      <c r="Y17" s="727"/>
      <c r="Z17" s="727" t="s">
        <v>237</v>
      </c>
      <c r="AA17" s="727"/>
      <c r="AB17" s="727"/>
      <c r="AC17" s="727"/>
      <c r="AD17" s="727"/>
      <c r="AE17" s="727"/>
      <c r="AF17" s="727" t="s">
        <v>238</v>
      </c>
      <c r="AG17" s="727"/>
      <c r="AH17" s="727"/>
      <c r="AI17" s="727"/>
      <c r="AJ17" s="727"/>
      <c r="AK17" s="727"/>
      <c r="AL17" s="344"/>
      <c r="AN17" s="346"/>
      <c r="AO17" s="345"/>
      <c r="AP17" s="345"/>
      <c r="AQ17" s="345"/>
    </row>
    <row r="18" spans="2:43">
      <c r="B18" s="345"/>
      <c r="C18" s="727"/>
      <c r="D18" s="727"/>
      <c r="E18" s="727"/>
      <c r="F18" s="727"/>
      <c r="G18" s="727"/>
      <c r="H18" s="727"/>
      <c r="I18" s="727"/>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7"/>
      <c r="AG18" s="727"/>
      <c r="AH18" s="727"/>
      <c r="AI18" s="727"/>
      <c r="AJ18" s="727"/>
      <c r="AK18" s="727"/>
      <c r="AL18" s="344"/>
      <c r="AN18" s="346"/>
      <c r="AO18" s="345"/>
      <c r="AP18" s="345"/>
      <c r="AQ18" s="345"/>
    </row>
    <row r="19" spans="2:43">
      <c r="B19" s="345"/>
      <c r="C19" s="727"/>
      <c r="D19" s="727"/>
      <c r="E19" s="727"/>
      <c r="F19" s="727"/>
      <c r="G19" s="727"/>
      <c r="H19" s="727"/>
      <c r="I19" s="727"/>
      <c r="J19" s="727"/>
      <c r="K19" s="727"/>
      <c r="L19" s="727"/>
      <c r="M19" s="727"/>
      <c r="N19" s="727"/>
      <c r="O19" s="727"/>
      <c r="P19" s="727"/>
      <c r="Q19" s="727"/>
      <c r="R19" s="727"/>
      <c r="S19" s="727"/>
      <c r="T19" s="727"/>
      <c r="U19" s="727"/>
      <c r="V19" s="727"/>
      <c r="W19" s="727"/>
      <c r="X19" s="727"/>
      <c r="Y19" s="727"/>
      <c r="Z19" s="727"/>
      <c r="AA19" s="727"/>
      <c r="AB19" s="727"/>
      <c r="AC19" s="727"/>
      <c r="AD19" s="727"/>
      <c r="AE19" s="727"/>
      <c r="AF19" s="727"/>
      <c r="AG19" s="727"/>
      <c r="AH19" s="727"/>
      <c r="AI19" s="727"/>
      <c r="AJ19" s="727"/>
      <c r="AK19" s="727"/>
      <c r="AL19" s="344"/>
      <c r="AN19" s="346"/>
      <c r="AO19" s="345"/>
      <c r="AP19" s="345"/>
      <c r="AQ19" s="345"/>
    </row>
    <row r="20" spans="2:43">
      <c r="B20" s="345"/>
      <c r="C20" s="727"/>
      <c r="D20" s="727"/>
      <c r="E20" s="727"/>
      <c r="F20" s="727"/>
      <c r="G20" s="727"/>
      <c r="H20" s="727"/>
      <c r="I20" s="727"/>
      <c r="J20" s="727"/>
      <c r="K20" s="727"/>
      <c r="L20" s="727"/>
      <c r="M20" s="727"/>
      <c r="N20" s="727"/>
      <c r="O20" s="727"/>
      <c r="P20" s="727"/>
      <c r="Q20" s="727"/>
      <c r="R20" s="727"/>
      <c r="S20" s="727"/>
      <c r="T20" s="727"/>
      <c r="U20" s="727"/>
      <c r="V20" s="727"/>
      <c r="W20" s="727"/>
      <c r="X20" s="727"/>
      <c r="Y20" s="727"/>
      <c r="Z20" s="727"/>
      <c r="AA20" s="727"/>
      <c r="AB20" s="727"/>
      <c r="AC20" s="727"/>
      <c r="AD20" s="727"/>
      <c r="AE20" s="727"/>
      <c r="AF20" s="727"/>
      <c r="AG20" s="727"/>
      <c r="AH20" s="727"/>
      <c r="AI20" s="727"/>
      <c r="AJ20" s="727"/>
      <c r="AK20" s="727"/>
      <c r="AL20" s="344"/>
      <c r="AN20" s="346"/>
      <c r="AO20" s="345"/>
      <c r="AP20" s="345"/>
      <c r="AQ20" s="345"/>
    </row>
    <row r="21" spans="2:43">
      <c r="B21" s="345" t="s">
        <v>256</v>
      </c>
      <c r="C21" s="345"/>
      <c r="D21" s="345"/>
      <c r="E21" s="345"/>
      <c r="F21" s="345"/>
      <c r="G21" s="345"/>
      <c r="H21" s="345"/>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4"/>
    </row>
    <row r="22" spans="2:43">
      <c r="B22" s="345" t="s">
        <v>272</v>
      </c>
      <c r="C22" s="344"/>
      <c r="D22" s="345"/>
      <c r="E22" s="345"/>
      <c r="F22" s="345"/>
      <c r="G22" s="345"/>
      <c r="H22" s="345"/>
      <c r="I22" s="345"/>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4"/>
    </row>
    <row r="23" spans="2:43">
      <c r="B23" s="344"/>
      <c r="C23" s="345" t="s">
        <v>273</v>
      </c>
      <c r="D23" s="344"/>
      <c r="E23" s="345"/>
      <c r="F23" s="345"/>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4"/>
    </row>
    <row r="24" spans="2:43">
      <c r="B24" s="345" t="s">
        <v>274</v>
      </c>
      <c r="C24" s="344"/>
      <c r="D24" s="345"/>
      <c r="E24" s="345"/>
      <c r="F24" s="345"/>
      <c r="G24" s="345"/>
      <c r="H24" s="345"/>
      <c r="I24" s="345"/>
      <c r="J24" s="345"/>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c r="AK24" s="345"/>
      <c r="AL24" s="344"/>
    </row>
    <row r="25" spans="2:43">
      <c r="B25" s="345" t="s">
        <v>257</v>
      </c>
      <c r="C25" s="345"/>
      <c r="D25" s="345"/>
      <c r="E25" s="345"/>
      <c r="F25" s="345"/>
      <c r="G25" s="345"/>
      <c r="H25" s="345"/>
      <c r="I25" s="345"/>
      <c r="J25" s="345"/>
      <c r="K25" s="345"/>
      <c r="L25" s="345"/>
      <c r="M25" s="345"/>
      <c r="N25" s="345"/>
      <c r="O25" s="345"/>
      <c r="P25" s="345"/>
      <c r="Q25" s="345"/>
      <c r="R25" s="345"/>
      <c r="S25" s="345"/>
      <c r="T25" s="345"/>
      <c r="U25" s="345"/>
      <c r="V25" s="345"/>
      <c r="W25" s="345"/>
      <c r="X25" s="345"/>
      <c r="Y25" s="345"/>
      <c r="Z25" s="345"/>
      <c r="AA25" s="345"/>
      <c r="AB25" s="345"/>
      <c r="AC25" s="345"/>
      <c r="AD25" s="345"/>
      <c r="AE25" s="345"/>
      <c r="AF25" s="345"/>
      <c r="AG25" s="345"/>
      <c r="AH25" s="345"/>
      <c r="AI25" s="345"/>
      <c r="AJ25" s="345"/>
      <c r="AK25" s="345"/>
      <c r="AL25" s="344"/>
    </row>
    <row r="26" spans="2:43" ht="13.5" customHeight="1">
      <c r="B26" s="345" t="s">
        <v>252</v>
      </c>
      <c r="C26" s="344"/>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4"/>
    </row>
    <row r="27" spans="2:43">
      <c r="B27" s="345"/>
      <c r="C27" s="344" t="s">
        <v>251</v>
      </c>
      <c r="D27" s="344"/>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44"/>
    </row>
    <row r="28" spans="2:43" ht="13.5" customHeight="1">
      <c r="B28" s="345" t="s">
        <v>250</v>
      </c>
      <c r="C28" s="344"/>
      <c r="D28" s="345"/>
      <c r="E28" s="345"/>
      <c r="F28" s="345"/>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4"/>
    </row>
    <row r="29" spans="2:43">
      <c r="B29" s="345" t="s">
        <v>239</v>
      </c>
      <c r="C29" s="345"/>
      <c r="D29" s="345"/>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4"/>
    </row>
    <row r="30" spans="2:43">
      <c r="B30" s="345" t="s">
        <v>240</v>
      </c>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4"/>
    </row>
    <row r="31" spans="2:43">
      <c r="B31" s="344"/>
      <c r="C31" s="345" t="s">
        <v>258</v>
      </c>
      <c r="D31" s="344"/>
      <c r="E31" s="345"/>
      <c r="F31" s="345"/>
      <c r="G31" s="345"/>
      <c r="H31" s="345"/>
      <c r="I31" s="345"/>
      <c r="J31" s="345"/>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4"/>
    </row>
    <row r="32" spans="2:43">
      <c r="B32" s="344"/>
      <c r="C32" s="345"/>
      <c r="D32" s="345" t="s">
        <v>259</v>
      </c>
      <c r="E32" s="345"/>
      <c r="F32" s="344"/>
      <c r="G32" s="345"/>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4"/>
    </row>
    <row r="33" spans="2:38">
      <c r="B33" s="344"/>
      <c r="C33" s="345"/>
      <c r="D33" s="345" t="s">
        <v>266</v>
      </c>
      <c r="E33" s="345"/>
      <c r="F33" s="344"/>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4"/>
    </row>
    <row r="34" spans="2:38" ht="13.5" customHeight="1">
      <c r="B34" s="344"/>
      <c r="C34" s="345"/>
      <c r="D34" s="345" t="s">
        <v>260</v>
      </c>
      <c r="E34" s="345"/>
      <c r="F34" s="344"/>
      <c r="G34" s="345"/>
      <c r="H34" s="344"/>
      <c r="I34" s="344"/>
      <c r="J34" s="344"/>
      <c r="K34" s="344"/>
      <c r="L34" s="344"/>
      <c r="M34" s="344"/>
      <c r="N34" s="344"/>
      <c r="O34" s="344"/>
      <c r="P34" s="344"/>
      <c r="Q34" s="344"/>
      <c r="R34" s="344"/>
      <c r="S34" s="344"/>
      <c r="T34" s="344"/>
      <c r="U34" s="344"/>
      <c r="V34" s="344"/>
      <c r="W34" s="344"/>
      <c r="X34" s="344"/>
      <c r="Y34" s="344"/>
      <c r="Z34" s="344"/>
      <c r="AA34" s="344"/>
      <c r="AB34" s="344"/>
      <c r="AC34" s="345"/>
      <c r="AD34" s="345"/>
      <c r="AE34" s="345"/>
      <c r="AF34" s="345"/>
      <c r="AG34" s="345"/>
      <c r="AH34" s="345"/>
      <c r="AI34" s="345"/>
      <c r="AJ34" s="345"/>
      <c r="AK34" s="345"/>
      <c r="AL34" s="344"/>
    </row>
    <row r="35" spans="2:38" ht="13.5" customHeight="1">
      <c r="B35" s="344"/>
      <c r="C35" s="345"/>
      <c r="D35" s="345" t="s">
        <v>261</v>
      </c>
      <c r="F35" s="344"/>
      <c r="G35" s="345"/>
      <c r="H35" s="344"/>
      <c r="I35" s="344"/>
      <c r="J35" s="344"/>
      <c r="K35" s="344"/>
      <c r="L35" s="344"/>
      <c r="M35" s="344"/>
      <c r="N35" s="344"/>
      <c r="O35" s="344"/>
      <c r="P35" s="344"/>
      <c r="Q35" s="344"/>
      <c r="R35" s="344"/>
      <c r="S35" s="344"/>
      <c r="T35" s="344"/>
      <c r="U35" s="344"/>
      <c r="V35" s="344"/>
      <c r="W35" s="344"/>
      <c r="X35" s="344"/>
      <c r="Y35" s="344"/>
      <c r="Z35" s="344"/>
      <c r="AA35" s="344"/>
      <c r="AB35" s="344"/>
      <c r="AC35" s="345"/>
      <c r="AD35" s="345"/>
      <c r="AE35" s="345"/>
      <c r="AF35" s="345"/>
      <c r="AG35" s="345"/>
      <c r="AH35" s="345"/>
      <c r="AI35" s="345"/>
      <c r="AJ35" s="345"/>
      <c r="AK35" s="345"/>
      <c r="AL35" s="344"/>
    </row>
    <row r="36" spans="2:38">
      <c r="B36" s="344"/>
      <c r="C36" s="345" t="s">
        <v>262</v>
      </c>
      <c r="D36" s="344"/>
      <c r="E36" s="345"/>
      <c r="F36" s="345"/>
      <c r="G36" s="345"/>
      <c r="H36" s="344"/>
      <c r="I36" s="344"/>
      <c r="J36" s="344"/>
      <c r="K36" s="344"/>
      <c r="L36" s="344"/>
      <c r="M36" s="344"/>
      <c r="N36" s="344"/>
      <c r="O36" s="344"/>
      <c r="P36" s="344"/>
      <c r="Q36" s="344"/>
      <c r="R36" s="344"/>
      <c r="S36" s="344"/>
      <c r="T36" s="344"/>
      <c r="U36" s="344"/>
      <c r="V36" s="344"/>
      <c r="W36" s="344"/>
      <c r="X36" s="344"/>
      <c r="Y36" s="344"/>
      <c r="Z36" s="344"/>
      <c r="AA36" s="344"/>
      <c r="AB36" s="344"/>
      <c r="AC36" s="345"/>
      <c r="AD36" s="345"/>
      <c r="AE36" s="345"/>
      <c r="AF36" s="345"/>
      <c r="AG36" s="345"/>
      <c r="AH36" s="345"/>
      <c r="AI36" s="345"/>
      <c r="AJ36" s="345"/>
      <c r="AK36" s="345"/>
      <c r="AL36" s="344"/>
    </row>
    <row r="37" spans="2:38">
      <c r="B37" s="344"/>
      <c r="C37" s="345"/>
      <c r="D37" s="345" t="s">
        <v>281</v>
      </c>
      <c r="E37" s="345"/>
      <c r="F37" s="344"/>
      <c r="G37" s="345"/>
      <c r="H37" s="344"/>
      <c r="I37" s="344"/>
      <c r="J37" s="344"/>
      <c r="K37" s="344"/>
      <c r="L37" s="344"/>
      <c r="M37" s="344"/>
      <c r="N37" s="344"/>
      <c r="O37" s="344"/>
      <c r="P37" s="344"/>
      <c r="Q37" s="344"/>
      <c r="R37" s="344"/>
      <c r="S37" s="344"/>
      <c r="T37" s="344"/>
      <c r="U37" s="344"/>
      <c r="V37" s="344"/>
      <c r="W37" s="344"/>
      <c r="X37" s="344"/>
      <c r="Y37" s="344"/>
      <c r="Z37" s="344"/>
      <c r="AA37" s="344"/>
      <c r="AB37" s="344"/>
      <c r="AC37" s="345"/>
      <c r="AD37" s="345"/>
      <c r="AE37" s="345"/>
      <c r="AF37" s="345"/>
      <c r="AG37" s="345"/>
      <c r="AH37" s="345"/>
      <c r="AI37" s="345"/>
      <c r="AJ37" s="345"/>
      <c r="AK37" s="345"/>
      <c r="AL37" s="344"/>
    </row>
    <row r="38" spans="2:38">
      <c r="B38" s="344"/>
      <c r="C38" s="345"/>
      <c r="D38" s="345" t="s">
        <v>300</v>
      </c>
      <c r="E38" s="345"/>
      <c r="F38" s="344"/>
      <c r="G38" s="345"/>
      <c r="H38" s="344"/>
      <c r="I38" s="344"/>
      <c r="J38" s="344"/>
      <c r="K38" s="344"/>
      <c r="L38" s="344"/>
      <c r="M38" s="344"/>
      <c r="N38" s="344"/>
      <c r="O38" s="344"/>
      <c r="P38" s="344"/>
      <c r="Q38" s="344"/>
      <c r="R38" s="344"/>
      <c r="S38" s="344"/>
      <c r="T38" s="344"/>
      <c r="U38" s="344"/>
      <c r="V38" s="344"/>
      <c r="W38" s="344"/>
      <c r="X38" s="344"/>
      <c r="Y38" s="344"/>
      <c r="Z38" s="344"/>
      <c r="AA38" s="344"/>
      <c r="AB38" s="344"/>
      <c r="AC38" s="345"/>
      <c r="AD38" s="345"/>
      <c r="AE38" s="345"/>
      <c r="AF38" s="345"/>
      <c r="AG38" s="345"/>
      <c r="AH38" s="345"/>
      <c r="AI38" s="345"/>
      <c r="AJ38" s="345"/>
      <c r="AK38" s="345"/>
      <c r="AL38" s="344"/>
    </row>
    <row r="39" spans="2:38">
      <c r="B39" s="344"/>
      <c r="C39" s="345"/>
      <c r="D39" s="345" t="s">
        <v>301</v>
      </c>
      <c r="F39" s="344"/>
      <c r="G39" s="345"/>
      <c r="H39" s="344"/>
      <c r="I39" s="344"/>
      <c r="J39" s="344"/>
      <c r="K39" s="344"/>
      <c r="L39" s="344"/>
      <c r="M39" s="344"/>
      <c r="N39" s="344"/>
      <c r="O39" s="344"/>
      <c r="P39" s="344"/>
      <c r="Q39" s="344"/>
      <c r="R39" s="344"/>
      <c r="S39" s="344"/>
      <c r="T39" s="344"/>
      <c r="U39" s="344"/>
      <c r="V39" s="344"/>
      <c r="W39" s="344"/>
      <c r="X39" s="344"/>
      <c r="Y39" s="344"/>
      <c r="Z39" s="344"/>
      <c r="AA39" s="344"/>
      <c r="AB39" s="344"/>
      <c r="AC39" s="345"/>
      <c r="AD39" s="345"/>
      <c r="AE39" s="345"/>
      <c r="AF39" s="345"/>
      <c r="AG39" s="345"/>
      <c r="AH39" s="345"/>
      <c r="AI39" s="345"/>
      <c r="AJ39" s="345"/>
      <c r="AK39" s="345"/>
      <c r="AL39" s="344"/>
    </row>
    <row r="40" spans="2:38">
      <c r="B40" s="345" t="s">
        <v>241</v>
      </c>
      <c r="C40" s="345"/>
      <c r="D40" s="345"/>
      <c r="E40" s="345"/>
      <c r="F40" s="345"/>
      <c r="G40" s="345"/>
      <c r="H40" s="344"/>
      <c r="I40" s="344"/>
      <c r="J40" s="344"/>
      <c r="K40" s="344"/>
      <c r="L40" s="344"/>
      <c r="M40" s="344"/>
      <c r="N40" s="344"/>
      <c r="O40" s="344"/>
      <c r="P40" s="344"/>
      <c r="Q40" s="344"/>
      <c r="R40" s="344"/>
      <c r="S40" s="344"/>
      <c r="T40" s="344"/>
      <c r="U40" s="344"/>
      <c r="V40" s="344"/>
      <c r="W40" s="344"/>
      <c r="X40" s="344"/>
      <c r="Y40" s="344"/>
      <c r="Z40" s="344"/>
      <c r="AA40" s="344"/>
      <c r="AB40" s="344"/>
      <c r="AC40" s="345"/>
      <c r="AD40" s="345"/>
      <c r="AE40" s="345"/>
      <c r="AF40" s="345"/>
      <c r="AG40" s="345"/>
      <c r="AH40" s="345"/>
      <c r="AI40" s="345"/>
      <c r="AJ40" s="345"/>
      <c r="AK40" s="345"/>
      <c r="AL40" s="344"/>
    </row>
    <row r="41" spans="2:38">
      <c r="B41" s="345" t="s">
        <v>302</v>
      </c>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4"/>
    </row>
    <row r="42" spans="2:38">
      <c r="B42" s="345"/>
      <c r="C42" s="345" t="s">
        <v>303</v>
      </c>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4"/>
    </row>
    <row r="43" spans="2:38">
      <c r="B43" s="345" t="s">
        <v>242</v>
      </c>
      <c r="C43" s="345"/>
      <c r="D43" s="345"/>
      <c r="E43" s="345"/>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4"/>
    </row>
    <row r="44" spans="2:38">
      <c r="B44" s="345" t="s">
        <v>304</v>
      </c>
      <c r="C44" s="345"/>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4"/>
    </row>
    <row r="45" spans="2:38">
      <c r="B45" s="345"/>
      <c r="C45" s="345" t="s">
        <v>305</v>
      </c>
      <c r="D45" s="345"/>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4"/>
    </row>
    <row r="46" spans="2:38">
      <c r="B46" s="345" t="s">
        <v>306</v>
      </c>
      <c r="C46" s="344"/>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4"/>
    </row>
    <row r="47" spans="2:38">
      <c r="B47" s="344"/>
      <c r="C47" s="345" t="s">
        <v>307</v>
      </c>
      <c r="D47" s="344"/>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4"/>
    </row>
    <row r="48" spans="2:38">
      <c r="B48" s="345" t="s">
        <v>243</v>
      </c>
      <c r="C48" s="345"/>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4"/>
    </row>
    <row r="49" spans="2:38">
      <c r="B49" s="345" t="s">
        <v>244</v>
      </c>
      <c r="C49" s="345"/>
      <c r="D49" s="345"/>
      <c r="E49" s="345"/>
      <c r="F49" s="345"/>
      <c r="G49" s="345"/>
      <c r="H49" s="344"/>
      <c r="I49" s="344"/>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4"/>
    </row>
    <row r="50" spans="2:38">
      <c r="B50" s="344"/>
      <c r="C50" s="345" t="s">
        <v>245</v>
      </c>
      <c r="D50" s="344"/>
      <c r="E50" s="345"/>
      <c r="F50" s="345"/>
      <c r="G50" s="345"/>
      <c r="H50" s="344"/>
      <c r="I50" s="344"/>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4"/>
    </row>
    <row r="51" spans="2:38">
      <c r="B51" s="344"/>
      <c r="C51" s="345" t="s">
        <v>308</v>
      </c>
      <c r="D51" s="344"/>
      <c r="E51" s="345"/>
      <c r="F51" s="345"/>
      <c r="G51" s="345"/>
      <c r="H51" s="344"/>
      <c r="I51" s="344"/>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4"/>
    </row>
    <row r="52" spans="2:38">
      <c r="B52" s="345" t="s">
        <v>263</v>
      </c>
      <c r="C52" s="345"/>
      <c r="D52" s="345"/>
      <c r="E52" s="345"/>
      <c r="F52" s="345"/>
      <c r="G52" s="345"/>
      <c r="H52" s="344"/>
      <c r="I52" s="344"/>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4"/>
    </row>
    <row r="53" spans="2:38">
      <c r="B53" s="345" t="s">
        <v>268</v>
      </c>
      <c r="C53" s="345"/>
      <c r="D53" s="345"/>
      <c r="E53" s="345"/>
      <c r="F53" s="345"/>
      <c r="G53" s="345"/>
      <c r="H53" s="344"/>
      <c r="I53" s="344"/>
      <c r="J53" s="345"/>
      <c r="K53" s="345"/>
      <c r="L53" s="345"/>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c r="AJ53" s="345"/>
      <c r="AK53" s="345"/>
      <c r="AL53" s="344"/>
    </row>
    <row r="54" spans="2:38">
      <c r="B54" s="345"/>
      <c r="C54" s="345" t="s">
        <v>267</v>
      </c>
      <c r="D54" s="345"/>
      <c r="E54" s="345"/>
      <c r="F54" s="345"/>
      <c r="G54" s="345"/>
      <c r="H54" s="344"/>
      <c r="I54" s="344"/>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4"/>
    </row>
    <row r="55" spans="2:38">
      <c r="B55" s="345" t="s">
        <v>246</v>
      </c>
      <c r="C55" s="345"/>
      <c r="D55" s="345"/>
      <c r="E55" s="345"/>
      <c r="F55" s="345"/>
      <c r="G55" s="345"/>
      <c r="H55" s="344"/>
      <c r="I55" s="344"/>
      <c r="J55" s="345"/>
      <c r="K55" s="345"/>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4"/>
    </row>
    <row r="56" spans="2:38">
      <c r="B56" s="345" t="s">
        <v>279</v>
      </c>
      <c r="C56" s="345"/>
      <c r="D56" s="345"/>
      <c r="E56" s="345"/>
      <c r="F56" s="345"/>
      <c r="G56" s="345"/>
      <c r="H56" s="344"/>
      <c r="I56" s="344"/>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4"/>
    </row>
    <row r="57" spans="2:38">
      <c r="B57" s="345"/>
      <c r="C57" s="345" t="s">
        <v>280</v>
      </c>
      <c r="D57" s="345"/>
      <c r="E57" s="345"/>
      <c r="F57" s="345"/>
      <c r="G57" s="345"/>
      <c r="H57" s="344"/>
      <c r="I57" s="344"/>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4"/>
    </row>
    <row r="58" spans="2:38">
      <c r="B58" s="345"/>
      <c r="C58" s="345"/>
      <c r="D58" s="345"/>
      <c r="E58" s="345"/>
      <c r="F58" s="345"/>
      <c r="G58" s="345"/>
      <c r="H58" s="344"/>
      <c r="I58" s="344"/>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4"/>
    </row>
    <row r="59" spans="2:38">
      <c r="B59" s="344"/>
      <c r="C59" s="345" t="s">
        <v>275</v>
      </c>
      <c r="D59" s="345"/>
      <c r="E59" s="345"/>
      <c r="F59" s="345"/>
      <c r="G59" s="345"/>
      <c r="H59" s="344"/>
      <c r="I59" s="344"/>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4"/>
    </row>
    <row r="60" spans="2:38">
      <c r="B60" s="344"/>
      <c r="C60" s="345" t="s">
        <v>276</v>
      </c>
      <c r="D60" s="345"/>
      <c r="E60" s="345"/>
      <c r="F60" s="345"/>
      <c r="G60" s="345"/>
      <c r="H60" s="347" t="s">
        <v>278</v>
      </c>
      <c r="I60" s="345"/>
      <c r="J60" s="345"/>
      <c r="K60" s="345"/>
      <c r="L60" s="345"/>
      <c r="M60" s="345"/>
      <c r="N60" s="345"/>
      <c r="O60" s="345"/>
      <c r="P60" s="345"/>
      <c r="Q60" s="345"/>
      <c r="R60" s="345"/>
      <c r="S60" s="350" t="s">
        <v>269</v>
      </c>
      <c r="U60" s="345"/>
      <c r="V60" s="345"/>
      <c r="W60" s="345">
        <f>○!I5</f>
        <v>0</v>
      </c>
      <c r="X60" s="344"/>
      <c r="Y60" s="345"/>
      <c r="Z60" s="345"/>
      <c r="AA60" s="345"/>
      <c r="AC60" s="345"/>
      <c r="AD60" s="345"/>
      <c r="AE60" s="345"/>
      <c r="AF60" s="345"/>
      <c r="AG60" s="345"/>
      <c r="AH60" s="345"/>
      <c r="AI60" s="345"/>
      <c r="AJ60" s="345"/>
      <c r="AK60" s="345"/>
      <c r="AL60" s="344"/>
    </row>
    <row r="61" spans="2:38">
      <c r="B61" s="345"/>
      <c r="C61" s="345" t="s">
        <v>270</v>
      </c>
      <c r="D61" s="345"/>
      <c r="E61" s="345"/>
      <c r="F61" s="345"/>
      <c r="G61" s="345"/>
      <c r="H61" s="345" t="s">
        <v>277</v>
      </c>
      <c r="I61" s="345"/>
      <c r="J61" s="345"/>
      <c r="K61" s="345"/>
      <c r="L61" s="345"/>
      <c r="M61" s="345"/>
      <c r="N61" s="345"/>
      <c r="O61" s="345"/>
      <c r="P61" s="345"/>
      <c r="Q61" s="345"/>
      <c r="R61" s="345"/>
      <c r="S61" s="345"/>
      <c r="T61" s="345"/>
      <c r="U61" s="345"/>
      <c r="V61" s="345"/>
      <c r="W61" s="345" t="str">
        <f>○!I4&amp;" "&amp;○!I6&amp;" "&amp;○!S6</f>
        <v xml:space="preserve">  </v>
      </c>
      <c r="X61" s="350"/>
      <c r="Y61" s="345"/>
      <c r="Z61" s="345"/>
      <c r="AA61" s="345"/>
      <c r="AB61" s="345"/>
      <c r="AC61" s="345"/>
      <c r="AD61" s="345"/>
      <c r="AE61" s="345"/>
      <c r="AF61" s="345"/>
      <c r="AG61" s="345"/>
      <c r="AH61" s="345"/>
      <c r="AI61" s="345"/>
      <c r="AJ61" s="345"/>
      <c r="AK61" s="345" t="s">
        <v>319</v>
      </c>
      <c r="AL61" s="344"/>
    </row>
    <row r="62" spans="2:38">
      <c r="B62" s="346"/>
      <c r="C62" s="346"/>
      <c r="D62" s="346"/>
      <c r="E62" s="346"/>
      <c r="F62" s="346"/>
      <c r="G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row>
    <row r="63" spans="2:38">
      <c r="B63" s="346"/>
      <c r="C63" s="346"/>
      <c r="D63" s="346"/>
      <c r="E63" s="346"/>
      <c r="F63" s="346"/>
      <c r="G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6"/>
      <c r="AG63" s="346"/>
      <c r="AH63" s="346"/>
      <c r="AI63" s="346"/>
      <c r="AJ63" s="346"/>
      <c r="AK63" s="346"/>
    </row>
    <row r="64" spans="2:38">
      <c r="B64" s="346"/>
      <c r="C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row>
    <row r="65" spans="2:37">
      <c r="B65" s="346"/>
      <c r="C65" s="346"/>
      <c r="J65" s="346"/>
      <c r="K65" s="346"/>
      <c r="L65" s="346"/>
      <c r="M65" s="346"/>
      <c r="N65" s="346"/>
      <c r="O65" s="346"/>
      <c r="P65" s="346"/>
      <c r="Q65" s="346"/>
      <c r="R65" s="346"/>
      <c r="S65" s="346"/>
      <c r="T65" s="346"/>
      <c r="U65" s="346"/>
      <c r="V65" s="346"/>
      <c r="W65" s="346"/>
      <c r="X65" s="346"/>
      <c r="Y65" s="346"/>
      <c r="Z65" s="346"/>
      <c r="AA65" s="346"/>
      <c r="AB65" s="346"/>
      <c r="AC65" s="346"/>
      <c r="AD65" s="346"/>
      <c r="AE65" s="346"/>
      <c r="AF65" s="346"/>
      <c r="AG65" s="346"/>
      <c r="AH65" s="346"/>
      <c r="AI65" s="346"/>
      <c r="AJ65" s="346"/>
      <c r="AK65" s="346"/>
    </row>
    <row r="66" spans="2:37">
      <c r="B66" s="346"/>
      <c r="C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row>
    <row r="67" spans="2:37">
      <c r="B67" s="346"/>
      <c r="C67" s="346"/>
      <c r="J67" s="346"/>
      <c r="K67" s="346"/>
      <c r="L67" s="346"/>
      <c r="M67" s="346"/>
      <c r="N67" s="346"/>
      <c r="O67" s="346"/>
      <c r="P67" s="346"/>
      <c r="Q67" s="346"/>
      <c r="R67" s="346"/>
      <c r="S67" s="346"/>
      <c r="T67" s="346"/>
      <c r="U67" s="346"/>
      <c r="V67" s="346"/>
      <c r="W67" s="346"/>
      <c r="X67" s="346"/>
      <c r="Y67" s="346"/>
      <c r="Z67" s="346"/>
      <c r="AA67" s="346"/>
      <c r="AB67" s="346"/>
      <c r="AC67" s="346"/>
      <c r="AD67" s="346"/>
      <c r="AE67" s="346"/>
      <c r="AF67" s="346"/>
      <c r="AG67" s="346"/>
      <c r="AH67" s="346"/>
      <c r="AI67" s="346"/>
      <c r="AJ67" s="346"/>
      <c r="AK67" s="346"/>
    </row>
    <row r="68" spans="2:37">
      <c r="B68" s="346"/>
      <c r="C68" s="346"/>
      <c r="J68" s="346"/>
      <c r="K68" s="346"/>
      <c r="L68" s="346"/>
      <c r="M68" s="346"/>
      <c r="N68" s="346"/>
      <c r="O68" s="346"/>
      <c r="P68" s="346"/>
      <c r="Q68" s="346"/>
      <c r="R68" s="346"/>
      <c r="S68" s="346"/>
      <c r="T68" s="346"/>
      <c r="U68" s="346"/>
      <c r="V68" s="346"/>
      <c r="W68" s="346"/>
      <c r="X68" s="346"/>
      <c r="Y68" s="346"/>
      <c r="Z68" s="346"/>
      <c r="AA68" s="346"/>
      <c r="AB68" s="346"/>
      <c r="AC68" s="346"/>
      <c r="AD68" s="346"/>
      <c r="AE68" s="346"/>
      <c r="AF68" s="346"/>
      <c r="AG68" s="346"/>
      <c r="AH68" s="346"/>
      <c r="AI68" s="346"/>
      <c r="AJ68" s="346"/>
      <c r="AK68" s="346"/>
    </row>
    <row r="69" spans="2:37">
      <c r="B69" s="346"/>
      <c r="C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6"/>
      <c r="AK69" s="346"/>
    </row>
    <row r="70" spans="2:37">
      <c r="B70" s="346"/>
      <c r="C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6"/>
      <c r="AK70" s="346"/>
    </row>
    <row r="71" spans="2:37">
      <c r="B71" s="346"/>
      <c r="C71" s="346"/>
      <c r="J71" s="346"/>
      <c r="K71" s="346"/>
      <c r="L71" s="346"/>
      <c r="M71" s="346"/>
      <c r="N71" s="346"/>
      <c r="O71" s="346"/>
      <c r="P71" s="346"/>
      <c r="Q71" s="346"/>
      <c r="R71" s="346"/>
      <c r="S71" s="346"/>
      <c r="T71" s="346"/>
      <c r="U71" s="346"/>
      <c r="V71" s="346"/>
      <c r="W71" s="346"/>
      <c r="X71" s="346"/>
      <c r="Y71" s="346"/>
      <c r="Z71" s="346"/>
      <c r="AA71" s="346"/>
      <c r="AB71" s="346"/>
      <c r="AC71" s="346"/>
      <c r="AD71" s="346"/>
      <c r="AE71" s="346"/>
      <c r="AF71" s="346"/>
      <c r="AG71" s="346"/>
      <c r="AH71" s="346"/>
      <c r="AI71" s="346"/>
      <c r="AJ71" s="346"/>
      <c r="AK71" s="346"/>
    </row>
    <row r="72" spans="2:37">
      <c r="B72" s="346"/>
      <c r="C72" s="346"/>
      <c r="J72" s="346"/>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6"/>
      <c r="AK72" s="346"/>
    </row>
    <row r="73" spans="2:37">
      <c r="B73" s="346"/>
      <c r="C73" s="346"/>
      <c r="J73" s="346"/>
      <c r="K73" s="346"/>
      <c r="L73" s="346"/>
      <c r="M73" s="346"/>
      <c r="N73" s="346"/>
      <c r="O73" s="346"/>
      <c r="P73" s="346"/>
      <c r="Q73" s="346"/>
      <c r="R73" s="346"/>
      <c r="S73" s="346"/>
      <c r="T73" s="346"/>
      <c r="U73" s="346"/>
      <c r="V73" s="346"/>
      <c r="W73" s="346"/>
      <c r="X73" s="346"/>
      <c r="Y73" s="346"/>
      <c r="Z73" s="346"/>
      <c r="AA73" s="346"/>
      <c r="AB73" s="346"/>
      <c r="AC73" s="346"/>
      <c r="AD73" s="346"/>
      <c r="AE73" s="346"/>
      <c r="AF73" s="346"/>
      <c r="AG73" s="346"/>
      <c r="AH73" s="346"/>
      <c r="AI73" s="346"/>
      <c r="AJ73" s="346"/>
      <c r="AK73" s="346"/>
    </row>
    <row r="74" spans="2:37">
      <c r="B74" s="346"/>
      <c r="C74" s="346"/>
      <c r="J74" s="346"/>
      <c r="K74" s="346"/>
      <c r="L74" s="346"/>
      <c r="M74" s="346"/>
      <c r="N74" s="346"/>
      <c r="O74" s="346"/>
      <c r="P74" s="346"/>
      <c r="Q74" s="346"/>
      <c r="R74" s="346"/>
      <c r="S74" s="346"/>
      <c r="T74" s="346"/>
      <c r="U74" s="346"/>
      <c r="V74" s="346"/>
      <c r="W74" s="346"/>
      <c r="X74" s="346"/>
      <c r="Y74" s="346"/>
      <c r="Z74" s="346"/>
      <c r="AA74" s="346"/>
      <c r="AB74" s="346"/>
      <c r="AC74" s="346"/>
      <c r="AD74" s="346"/>
      <c r="AE74" s="346"/>
      <c r="AF74" s="346"/>
      <c r="AG74" s="346"/>
      <c r="AH74" s="346"/>
      <c r="AI74" s="346"/>
      <c r="AJ74" s="346"/>
      <c r="AK74" s="346"/>
    </row>
    <row r="75" spans="2:37">
      <c r="B75" s="346"/>
      <c r="C75" s="346"/>
      <c r="J75" s="346"/>
      <c r="K75" s="346"/>
      <c r="L75" s="346"/>
      <c r="M75" s="346"/>
      <c r="N75" s="346"/>
      <c r="O75" s="346"/>
      <c r="P75" s="346"/>
      <c r="Q75" s="346"/>
      <c r="R75" s="346"/>
      <c r="S75" s="346"/>
      <c r="T75" s="346"/>
      <c r="U75" s="346"/>
      <c r="V75" s="346"/>
      <c r="W75" s="346"/>
      <c r="X75" s="346"/>
      <c r="Y75" s="346"/>
      <c r="Z75" s="346"/>
      <c r="AA75" s="346"/>
      <c r="AB75" s="346"/>
      <c r="AC75" s="346"/>
      <c r="AD75" s="346"/>
      <c r="AE75" s="346"/>
      <c r="AF75" s="346"/>
      <c r="AG75" s="346"/>
      <c r="AH75" s="346"/>
      <c r="AI75" s="346"/>
      <c r="AJ75" s="346"/>
      <c r="AK75" s="346"/>
    </row>
    <row r="76" spans="2:37">
      <c r="B76" s="346"/>
      <c r="C76" s="346"/>
      <c r="J76" s="346"/>
      <c r="K76" s="346"/>
      <c r="L76" s="346"/>
      <c r="M76" s="346"/>
      <c r="N76" s="346"/>
      <c r="O76" s="346"/>
      <c r="P76" s="346"/>
      <c r="Q76" s="346"/>
      <c r="R76" s="346"/>
      <c r="S76" s="346"/>
      <c r="T76" s="346"/>
      <c r="U76" s="346"/>
      <c r="V76" s="346"/>
      <c r="W76" s="346"/>
      <c r="X76" s="346"/>
      <c r="Y76" s="346"/>
      <c r="Z76" s="346"/>
      <c r="AA76" s="346"/>
      <c r="AB76" s="346"/>
      <c r="AC76" s="346"/>
      <c r="AD76" s="346"/>
      <c r="AE76" s="346"/>
      <c r="AF76" s="346"/>
      <c r="AG76" s="346"/>
      <c r="AH76" s="346"/>
      <c r="AI76" s="346"/>
      <c r="AJ76" s="346"/>
      <c r="AK76" s="346"/>
    </row>
    <row r="77" spans="2:37">
      <c r="B77" s="346"/>
      <c r="C77" s="346"/>
      <c r="J77" s="346"/>
      <c r="K77" s="346"/>
      <c r="L77" s="346"/>
      <c r="M77" s="346"/>
      <c r="N77" s="346"/>
      <c r="O77" s="346"/>
      <c r="P77" s="346"/>
      <c r="Q77" s="346"/>
      <c r="R77" s="346"/>
      <c r="S77" s="346"/>
      <c r="T77" s="346"/>
      <c r="U77" s="346"/>
      <c r="V77" s="346"/>
      <c r="W77" s="346"/>
      <c r="X77" s="346"/>
      <c r="Y77" s="346"/>
      <c r="Z77" s="346"/>
      <c r="AA77" s="346"/>
      <c r="AB77" s="346"/>
      <c r="AC77" s="346"/>
      <c r="AD77" s="346"/>
      <c r="AE77" s="346"/>
      <c r="AF77" s="346"/>
      <c r="AG77" s="346"/>
      <c r="AH77" s="346"/>
      <c r="AI77" s="346"/>
      <c r="AJ77" s="346"/>
      <c r="AK77" s="346"/>
    </row>
    <row r="78" spans="2:37">
      <c r="B78" s="346"/>
      <c r="C78" s="346"/>
      <c r="J78" s="346"/>
      <c r="K78" s="346"/>
      <c r="L78" s="346"/>
      <c r="M78" s="346"/>
      <c r="N78" s="346"/>
      <c r="O78" s="346"/>
      <c r="P78" s="346"/>
      <c r="Q78" s="346"/>
      <c r="R78" s="346"/>
      <c r="S78" s="346"/>
      <c r="T78" s="346"/>
      <c r="U78" s="346"/>
      <c r="V78" s="346"/>
      <c r="W78" s="346"/>
      <c r="X78" s="346"/>
      <c r="Y78" s="346"/>
      <c r="Z78" s="346"/>
      <c r="AA78" s="346"/>
      <c r="AB78" s="346"/>
      <c r="AC78" s="346"/>
      <c r="AD78" s="346"/>
      <c r="AE78" s="346"/>
      <c r="AF78" s="346"/>
      <c r="AG78" s="346"/>
      <c r="AH78" s="346"/>
      <c r="AI78" s="346"/>
      <c r="AJ78" s="346"/>
      <c r="AK78" s="346"/>
    </row>
    <row r="79" spans="2:37">
      <c r="B79" s="346"/>
      <c r="C79" s="346"/>
      <c r="D79" s="346"/>
      <c r="E79" s="346"/>
      <c r="F79" s="346"/>
      <c r="G79" s="346"/>
      <c r="H79" s="346"/>
      <c r="I79" s="346"/>
      <c r="J79" s="346"/>
      <c r="K79" s="346"/>
      <c r="L79" s="346"/>
      <c r="M79" s="346"/>
      <c r="N79" s="346"/>
      <c r="O79" s="346"/>
      <c r="P79" s="346"/>
      <c r="Q79" s="346"/>
      <c r="R79" s="346"/>
      <c r="S79" s="346"/>
      <c r="T79" s="346"/>
      <c r="U79" s="346"/>
      <c r="V79" s="346"/>
      <c r="W79" s="346"/>
      <c r="X79" s="346"/>
      <c r="Y79" s="346"/>
      <c r="Z79" s="346"/>
      <c r="AA79" s="346"/>
      <c r="AB79" s="346"/>
      <c r="AC79" s="346"/>
      <c r="AD79" s="346"/>
      <c r="AE79" s="346"/>
      <c r="AF79" s="346"/>
      <c r="AG79" s="346"/>
      <c r="AH79" s="346"/>
      <c r="AI79" s="346"/>
      <c r="AJ79" s="346"/>
      <c r="AK79" s="346"/>
    </row>
    <row r="80" spans="2:37">
      <c r="B80" s="346"/>
      <c r="C80" s="346"/>
      <c r="D80" s="346"/>
      <c r="E80" s="346"/>
      <c r="F80" s="346"/>
      <c r="G80" s="346"/>
      <c r="H80" s="346"/>
      <c r="I80" s="346"/>
      <c r="J80" s="346"/>
      <c r="K80" s="346"/>
      <c r="L80" s="346"/>
      <c r="M80" s="346"/>
      <c r="N80" s="346"/>
      <c r="O80" s="346"/>
      <c r="P80" s="346"/>
      <c r="Q80" s="346"/>
      <c r="R80" s="346"/>
      <c r="S80" s="346"/>
      <c r="T80" s="346"/>
      <c r="U80" s="346"/>
      <c r="V80" s="346"/>
      <c r="W80" s="346"/>
      <c r="X80" s="346"/>
      <c r="Y80" s="346"/>
      <c r="Z80" s="346"/>
      <c r="AA80" s="346"/>
      <c r="AB80" s="346"/>
      <c r="AC80" s="346"/>
      <c r="AD80" s="346"/>
      <c r="AE80" s="346"/>
      <c r="AF80" s="346"/>
      <c r="AG80" s="346"/>
      <c r="AH80" s="346"/>
      <c r="AI80" s="346"/>
      <c r="AJ80" s="346"/>
      <c r="AK80" s="346"/>
    </row>
    <row r="81" spans="2:37">
      <c r="B81" s="346"/>
      <c r="C81" s="346"/>
      <c r="E81" s="346"/>
      <c r="F81" s="346"/>
      <c r="G81" s="346"/>
      <c r="H81" s="346"/>
      <c r="I81" s="346"/>
      <c r="J81" s="346"/>
      <c r="K81" s="346"/>
      <c r="L81" s="346"/>
      <c r="M81" s="346"/>
      <c r="N81" s="346"/>
      <c r="O81" s="346"/>
      <c r="P81" s="346"/>
      <c r="Q81" s="346"/>
      <c r="R81" s="346"/>
      <c r="S81" s="346"/>
      <c r="T81" s="346"/>
      <c r="U81" s="346"/>
      <c r="V81" s="346"/>
      <c r="W81" s="346"/>
      <c r="X81" s="346"/>
      <c r="Y81" s="346"/>
      <c r="Z81" s="346"/>
      <c r="AA81" s="346"/>
      <c r="AB81" s="346"/>
      <c r="AC81" s="346"/>
      <c r="AD81" s="346"/>
      <c r="AE81" s="346"/>
      <c r="AF81" s="346"/>
      <c r="AG81" s="346"/>
      <c r="AH81" s="346"/>
      <c r="AI81" s="346"/>
      <c r="AJ81" s="346"/>
      <c r="AK81" s="346"/>
    </row>
    <row r="82" spans="2:37">
      <c r="B82" s="346"/>
      <c r="C82" s="346"/>
      <c r="D82" s="346"/>
      <c r="E82" s="346"/>
      <c r="F82" s="346"/>
      <c r="G82" s="346"/>
      <c r="H82" s="346"/>
      <c r="I82" s="346"/>
      <c r="J82" s="346"/>
      <c r="K82" s="346"/>
      <c r="L82" s="346"/>
      <c r="M82" s="346"/>
      <c r="N82" s="346"/>
      <c r="O82" s="346"/>
      <c r="P82" s="346"/>
      <c r="Q82" s="346"/>
      <c r="R82" s="346"/>
      <c r="S82" s="346"/>
      <c r="T82" s="346"/>
      <c r="U82" s="346"/>
      <c r="V82" s="346"/>
      <c r="W82" s="346"/>
      <c r="X82" s="346"/>
      <c r="Y82" s="346"/>
      <c r="Z82" s="346"/>
      <c r="AA82" s="346"/>
      <c r="AB82" s="346"/>
      <c r="AC82" s="346"/>
      <c r="AD82" s="346"/>
      <c r="AE82" s="346"/>
      <c r="AF82" s="346"/>
      <c r="AG82" s="346"/>
      <c r="AH82" s="346"/>
      <c r="AI82" s="346"/>
      <c r="AJ82" s="346"/>
      <c r="AK82" s="346"/>
    </row>
    <row r="83" spans="2:37">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6"/>
    </row>
    <row r="84" spans="2:37">
      <c r="B84" s="346"/>
      <c r="C84" s="346"/>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6"/>
    </row>
    <row r="85" spans="2:37">
      <c r="B85" s="346"/>
      <c r="C85" s="346"/>
      <c r="Q85" s="346"/>
      <c r="R85" s="346"/>
      <c r="S85" s="346"/>
      <c r="T85" s="346"/>
      <c r="U85" s="346"/>
      <c r="V85" s="346"/>
      <c r="W85" s="346"/>
      <c r="X85" s="346"/>
      <c r="Y85" s="346"/>
      <c r="Z85" s="346"/>
      <c r="AA85" s="346"/>
      <c r="AB85" s="346"/>
      <c r="AC85" s="346"/>
      <c r="AD85" s="346"/>
      <c r="AE85" s="346"/>
      <c r="AF85" s="346"/>
      <c r="AG85" s="346"/>
      <c r="AH85" s="346"/>
      <c r="AI85" s="346"/>
      <c r="AJ85" s="346"/>
      <c r="AK85" s="346"/>
    </row>
    <row r="86" spans="2:37">
      <c r="B86" s="346"/>
      <c r="C86" s="346"/>
      <c r="Q86" s="346"/>
      <c r="R86" s="346"/>
      <c r="S86" s="346"/>
      <c r="T86" s="346"/>
      <c r="U86" s="346"/>
      <c r="V86" s="346"/>
      <c r="W86" s="346"/>
      <c r="X86" s="346"/>
      <c r="Y86" s="346"/>
      <c r="Z86" s="346"/>
      <c r="AA86" s="346"/>
      <c r="AB86" s="346"/>
      <c r="AC86" s="346"/>
      <c r="AD86" s="346"/>
      <c r="AE86" s="346"/>
      <c r="AF86" s="346"/>
      <c r="AG86" s="346"/>
      <c r="AH86" s="346"/>
      <c r="AI86" s="346"/>
      <c r="AJ86" s="346"/>
      <c r="AK86" s="346"/>
    </row>
    <row r="87" spans="2:37">
      <c r="B87" s="346"/>
      <c r="C87" s="346"/>
      <c r="D87" s="343"/>
      <c r="E87" s="346"/>
      <c r="F87" s="346"/>
      <c r="G87" s="346"/>
      <c r="H87" s="346"/>
      <c r="I87" s="346"/>
      <c r="J87" s="346"/>
      <c r="K87" s="346"/>
      <c r="L87" s="346"/>
      <c r="M87" s="346"/>
      <c r="N87" s="346"/>
      <c r="O87" s="346"/>
      <c r="P87" s="346"/>
      <c r="Q87" s="346"/>
      <c r="R87" s="346"/>
      <c r="S87" s="346"/>
      <c r="T87" s="346"/>
      <c r="U87" s="346"/>
      <c r="V87" s="346"/>
      <c r="W87" s="346"/>
      <c r="X87" s="346"/>
      <c r="Y87" s="346"/>
      <c r="Z87" s="346"/>
      <c r="AA87" s="346"/>
      <c r="AB87" s="346"/>
      <c r="AC87" s="346"/>
      <c r="AD87" s="346"/>
      <c r="AE87" s="346"/>
      <c r="AF87" s="346"/>
      <c r="AG87" s="346"/>
      <c r="AH87" s="346"/>
      <c r="AI87" s="346"/>
      <c r="AJ87" s="346"/>
      <c r="AK87" s="346"/>
    </row>
    <row r="88" spans="2:37">
      <c r="B88" s="346"/>
      <c r="C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6"/>
    </row>
    <row r="89" spans="2:37">
      <c r="B89" s="346"/>
      <c r="C89" s="346"/>
      <c r="O89" s="346"/>
      <c r="P89" s="346"/>
      <c r="Q89" s="346"/>
      <c r="R89" s="346"/>
      <c r="S89" s="346"/>
      <c r="T89" s="346"/>
      <c r="U89" s="346"/>
      <c r="V89" s="346"/>
      <c r="W89" s="346"/>
      <c r="X89" s="346"/>
      <c r="Y89" s="346"/>
      <c r="Z89" s="346"/>
      <c r="AA89" s="346"/>
      <c r="AB89" s="346"/>
      <c r="AC89" s="346"/>
      <c r="AD89" s="346"/>
      <c r="AE89" s="346"/>
      <c r="AF89" s="346"/>
      <c r="AG89" s="346"/>
      <c r="AH89" s="346"/>
      <c r="AI89" s="346"/>
      <c r="AJ89" s="346"/>
      <c r="AK89" s="346"/>
    </row>
    <row r="90" spans="2:37">
      <c r="B90" s="346"/>
      <c r="C90" s="346"/>
      <c r="D90" s="346"/>
      <c r="E90" s="346"/>
      <c r="F90" s="346"/>
      <c r="G90" s="346"/>
      <c r="H90" s="346"/>
      <c r="I90" s="346"/>
      <c r="J90" s="346"/>
      <c r="K90" s="346"/>
      <c r="L90" s="346"/>
      <c r="M90" s="346"/>
      <c r="N90" s="346"/>
      <c r="O90" s="346"/>
      <c r="P90" s="346"/>
      <c r="Q90" s="346"/>
      <c r="R90" s="346"/>
      <c r="S90" s="346"/>
      <c r="T90" s="346"/>
      <c r="U90" s="346"/>
      <c r="V90" s="346"/>
      <c r="W90" s="346"/>
      <c r="X90" s="346"/>
      <c r="Y90" s="346"/>
      <c r="Z90" s="346"/>
      <c r="AA90" s="346"/>
      <c r="AB90" s="346"/>
      <c r="AC90" s="346"/>
      <c r="AD90" s="346"/>
      <c r="AE90" s="346"/>
      <c r="AF90" s="346"/>
      <c r="AG90" s="346"/>
      <c r="AH90" s="346"/>
      <c r="AI90" s="346"/>
      <c r="AJ90" s="346"/>
      <c r="AK90" s="346"/>
    </row>
    <row r="91" spans="2:37">
      <c r="B91" s="346"/>
      <c r="C91" s="346"/>
      <c r="D91" s="346"/>
      <c r="E91" s="346"/>
      <c r="F91" s="346"/>
      <c r="G91" s="346"/>
      <c r="H91" s="346"/>
      <c r="I91" s="346"/>
      <c r="J91" s="346"/>
      <c r="K91" s="346"/>
      <c r="L91" s="346"/>
      <c r="M91" s="346"/>
      <c r="N91" s="346"/>
      <c r="O91" s="346"/>
      <c r="P91" s="346"/>
      <c r="Q91" s="346"/>
      <c r="R91" s="346"/>
      <c r="S91" s="346"/>
      <c r="T91" s="346"/>
      <c r="U91" s="346"/>
      <c r="V91" s="346"/>
      <c r="W91" s="346"/>
      <c r="X91" s="346"/>
      <c r="Y91" s="346"/>
      <c r="Z91" s="346"/>
      <c r="AA91" s="346"/>
      <c r="AB91" s="346"/>
      <c r="AC91" s="346"/>
      <c r="AD91" s="346"/>
      <c r="AE91" s="346"/>
      <c r="AF91" s="346"/>
      <c r="AG91" s="346"/>
      <c r="AH91" s="346"/>
      <c r="AI91" s="346"/>
      <c r="AJ91" s="346"/>
      <c r="AK91" s="346"/>
    </row>
    <row r="92" spans="2:37">
      <c r="B92" s="346"/>
      <c r="C92" s="346"/>
      <c r="D92" s="346"/>
      <c r="E92" s="346"/>
      <c r="F92" s="346"/>
      <c r="G92" s="346"/>
      <c r="H92" s="346"/>
      <c r="I92" s="346"/>
      <c r="J92" s="346"/>
      <c r="K92" s="346"/>
      <c r="L92" s="346"/>
      <c r="M92" s="346"/>
      <c r="N92" s="346"/>
      <c r="O92" s="346"/>
      <c r="P92" s="346"/>
      <c r="Q92" s="346"/>
      <c r="R92" s="346"/>
      <c r="S92" s="346"/>
      <c r="T92" s="346"/>
      <c r="U92" s="346"/>
      <c r="V92" s="346"/>
      <c r="W92" s="346"/>
      <c r="X92" s="346"/>
      <c r="Y92" s="346"/>
      <c r="Z92" s="346"/>
      <c r="AA92" s="346"/>
      <c r="AB92" s="346"/>
      <c r="AC92" s="346"/>
      <c r="AD92" s="346"/>
      <c r="AE92" s="346"/>
      <c r="AF92" s="346"/>
      <c r="AG92" s="346"/>
      <c r="AH92" s="346"/>
      <c r="AI92" s="346"/>
      <c r="AJ92" s="346"/>
      <c r="AK92" s="346"/>
    </row>
    <row r="93" spans="2:37">
      <c r="B93" s="346"/>
      <c r="C93" s="346"/>
      <c r="D93" s="346"/>
      <c r="E93" s="346"/>
      <c r="F93" s="346"/>
      <c r="G93" s="346"/>
      <c r="H93" s="346"/>
      <c r="I93" s="346"/>
      <c r="J93" s="346"/>
      <c r="K93" s="346"/>
      <c r="L93" s="346"/>
      <c r="M93" s="346"/>
      <c r="N93" s="346"/>
      <c r="O93" s="346"/>
      <c r="P93" s="346"/>
      <c r="Q93" s="346"/>
      <c r="R93" s="346"/>
      <c r="S93" s="346"/>
      <c r="T93" s="346"/>
      <c r="U93" s="346"/>
      <c r="V93" s="346"/>
      <c r="W93" s="346"/>
      <c r="X93" s="346"/>
      <c r="Y93" s="346"/>
      <c r="Z93" s="346"/>
      <c r="AA93" s="346"/>
      <c r="AB93" s="346"/>
      <c r="AC93" s="346"/>
      <c r="AD93" s="346"/>
      <c r="AE93" s="346"/>
      <c r="AF93" s="346"/>
      <c r="AG93" s="346"/>
      <c r="AH93" s="346"/>
      <c r="AI93" s="346"/>
      <c r="AJ93" s="346"/>
      <c r="AK93" s="346"/>
    </row>
    <row r="94" spans="2:37">
      <c r="B94" s="346"/>
      <c r="C94" s="346"/>
      <c r="D94" s="346"/>
      <c r="E94" s="346"/>
      <c r="F94" s="346"/>
      <c r="G94" s="346"/>
      <c r="H94" s="346"/>
      <c r="I94" s="346"/>
      <c r="J94" s="346"/>
      <c r="K94" s="346"/>
      <c r="L94" s="346"/>
      <c r="M94" s="346"/>
      <c r="N94" s="346"/>
      <c r="O94" s="346"/>
      <c r="P94" s="346"/>
      <c r="Q94" s="346"/>
      <c r="R94" s="346"/>
      <c r="S94" s="346"/>
      <c r="T94" s="346"/>
      <c r="U94" s="346"/>
      <c r="V94" s="346"/>
      <c r="W94" s="346"/>
      <c r="X94" s="346"/>
      <c r="Y94" s="346"/>
      <c r="Z94" s="346"/>
      <c r="AA94" s="346"/>
      <c r="AB94" s="346"/>
      <c r="AC94" s="346"/>
      <c r="AD94" s="346"/>
      <c r="AE94" s="346"/>
      <c r="AF94" s="346"/>
      <c r="AG94" s="346"/>
      <c r="AH94" s="346"/>
      <c r="AI94" s="346"/>
      <c r="AJ94" s="346"/>
      <c r="AK94" s="346"/>
    </row>
    <row r="95" spans="2:37">
      <c r="B95" s="346"/>
      <c r="C95" s="346"/>
      <c r="D95" s="346"/>
      <c r="E95" s="346"/>
      <c r="F95" s="346"/>
      <c r="G95" s="346"/>
      <c r="H95" s="346"/>
      <c r="I95" s="346"/>
      <c r="J95" s="346"/>
      <c r="K95" s="346"/>
      <c r="L95" s="346"/>
      <c r="M95" s="346"/>
      <c r="N95" s="346"/>
      <c r="O95" s="346"/>
      <c r="P95" s="346"/>
      <c r="Q95" s="346"/>
      <c r="R95" s="346"/>
      <c r="S95" s="346"/>
      <c r="T95" s="346"/>
      <c r="U95" s="346"/>
      <c r="V95" s="346"/>
      <c r="W95" s="346"/>
      <c r="X95" s="346"/>
      <c r="Y95" s="346"/>
      <c r="Z95" s="346"/>
      <c r="AA95" s="346"/>
      <c r="AB95" s="346"/>
      <c r="AC95" s="346"/>
      <c r="AD95" s="346"/>
      <c r="AE95" s="346"/>
      <c r="AF95" s="346"/>
      <c r="AG95" s="346"/>
      <c r="AH95" s="346"/>
      <c r="AI95" s="346"/>
      <c r="AJ95" s="346"/>
      <c r="AK95" s="346"/>
    </row>
    <row r="96" spans="2:37">
      <c r="B96" s="346"/>
      <c r="C96" s="346"/>
      <c r="D96" s="346"/>
      <c r="E96" s="346"/>
      <c r="F96" s="346"/>
      <c r="G96" s="346"/>
      <c r="H96" s="346"/>
      <c r="I96" s="346"/>
      <c r="J96" s="346"/>
      <c r="K96" s="346"/>
      <c r="L96" s="346"/>
      <c r="M96" s="346"/>
      <c r="N96" s="346"/>
      <c r="O96" s="346"/>
      <c r="P96" s="346"/>
      <c r="Q96" s="346"/>
      <c r="R96" s="346"/>
      <c r="S96" s="346"/>
      <c r="T96" s="346"/>
      <c r="U96" s="346"/>
      <c r="V96" s="346"/>
      <c r="W96" s="346"/>
      <c r="X96" s="346"/>
      <c r="Y96" s="346"/>
      <c r="Z96" s="346"/>
      <c r="AA96" s="346"/>
      <c r="AB96" s="346"/>
      <c r="AC96" s="346"/>
      <c r="AD96" s="346"/>
      <c r="AE96" s="346"/>
      <c r="AF96" s="346"/>
      <c r="AG96" s="346"/>
      <c r="AH96" s="346"/>
      <c r="AI96" s="346"/>
      <c r="AJ96" s="346"/>
      <c r="AK96" s="346"/>
    </row>
    <row r="97" spans="2:37">
      <c r="B97" s="346"/>
      <c r="C97" s="346"/>
      <c r="D97" s="346"/>
      <c r="E97" s="346"/>
      <c r="F97" s="346"/>
      <c r="G97" s="346"/>
      <c r="H97" s="346"/>
      <c r="I97" s="346"/>
      <c r="J97" s="346"/>
      <c r="K97" s="346"/>
      <c r="L97" s="346"/>
      <c r="M97" s="346"/>
      <c r="N97" s="346"/>
      <c r="O97" s="346"/>
      <c r="P97" s="346"/>
      <c r="Q97" s="346"/>
      <c r="R97" s="346"/>
      <c r="S97" s="346"/>
      <c r="T97" s="346"/>
      <c r="U97" s="346"/>
      <c r="V97" s="346"/>
      <c r="W97" s="346"/>
      <c r="X97" s="346"/>
      <c r="Y97" s="346"/>
      <c r="Z97" s="346"/>
      <c r="AA97" s="346"/>
      <c r="AB97" s="346"/>
      <c r="AC97" s="346"/>
      <c r="AD97" s="346"/>
      <c r="AE97" s="346"/>
      <c r="AF97" s="346"/>
      <c r="AG97" s="346"/>
      <c r="AH97" s="346"/>
      <c r="AI97" s="346"/>
      <c r="AJ97" s="346"/>
      <c r="AK97" s="346"/>
    </row>
    <row r="98" spans="2:37">
      <c r="B98" s="346"/>
      <c r="C98" s="346"/>
      <c r="D98" s="346"/>
      <c r="E98" s="346"/>
      <c r="F98" s="346"/>
      <c r="G98" s="346"/>
      <c r="H98" s="346"/>
      <c r="I98" s="346"/>
      <c r="J98" s="346"/>
      <c r="K98" s="346"/>
      <c r="L98" s="346"/>
      <c r="M98" s="346"/>
      <c r="N98" s="346"/>
      <c r="O98" s="346"/>
      <c r="P98" s="346"/>
      <c r="Q98" s="346"/>
      <c r="R98" s="346"/>
      <c r="S98" s="346"/>
      <c r="T98" s="346"/>
      <c r="U98" s="346"/>
      <c r="V98" s="346"/>
      <c r="W98" s="346"/>
      <c r="X98" s="346"/>
      <c r="Y98" s="346"/>
      <c r="Z98" s="346"/>
      <c r="AA98" s="346"/>
      <c r="AB98" s="346"/>
      <c r="AC98" s="346"/>
      <c r="AD98" s="346"/>
      <c r="AE98" s="346"/>
      <c r="AF98" s="346"/>
      <c r="AG98" s="346"/>
      <c r="AH98" s="346"/>
      <c r="AI98" s="346"/>
      <c r="AJ98" s="346"/>
      <c r="AK98" s="346"/>
    </row>
    <row r="99" spans="2:37">
      <c r="B99" s="346"/>
      <c r="C99" s="346"/>
      <c r="D99" s="346"/>
      <c r="E99" s="346"/>
      <c r="F99" s="346"/>
      <c r="G99" s="346"/>
      <c r="H99" s="346"/>
      <c r="I99" s="346"/>
      <c r="J99" s="346"/>
      <c r="K99" s="346"/>
      <c r="L99" s="346"/>
      <c r="M99" s="346"/>
      <c r="N99" s="346"/>
      <c r="O99" s="346"/>
      <c r="P99" s="346"/>
      <c r="Q99" s="346"/>
      <c r="R99" s="346"/>
      <c r="S99" s="346"/>
      <c r="T99" s="346"/>
      <c r="U99" s="346"/>
      <c r="V99" s="346"/>
      <c r="W99" s="346"/>
      <c r="X99" s="346"/>
      <c r="Y99" s="346"/>
      <c r="Z99" s="346"/>
      <c r="AA99" s="346"/>
      <c r="AB99" s="346"/>
      <c r="AC99" s="346"/>
      <c r="AD99" s="346"/>
      <c r="AE99" s="346"/>
      <c r="AF99" s="346"/>
      <c r="AG99" s="346"/>
      <c r="AH99" s="346"/>
      <c r="AI99" s="346"/>
      <c r="AJ99" s="346"/>
      <c r="AK99" s="346"/>
    </row>
    <row r="100" spans="2:37">
      <c r="B100" s="346"/>
      <c r="C100" s="346"/>
      <c r="D100" s="346"/>
      <c r="E100" s="346"/>
      <c r="F100" s="346"/>
      <c r="G100" s="346"/>
      <c r="H100" s="346"/>
      <c r="I100" s="346"/>
      <c r="J100" s="346"/>
      <c r="K100" s="346"/>
      <c r="L100" s="346"/>
      <c r="M100" s="346"/>
      <c r="N100" s="346"/>
      <c r="O100" s="346"/>
      <c r="P100" s="346"/>
      <c r="Q100" s="346"/>
      <c r="R100" s="346"/>
      <c r="S100" s="346"/>
      <c r="T100" s="346"/>
      <c r="U100" s="346"/>
      <c r="V100" s="346"/>
      <c r="W100" s="346"/>
      <c r="X100" s="346"/>
      <c r="Y100" s="346"/>
      <c r="Z100" s="346"/>
      <c r="AA100" s="346"/>
      <c r="AB100" s="346"/>
      <c r="AC100" s="346"/>
      <c r="AD100" s="346"/>
      <c r="AE100" s="346"/>
      <c r="AF100" s="346"/>
      <c r="AG100" s="346"/>
      <c r="AH100" s="346"/>
      <c r="AI100" s="346"/>
      <c r="AJ100" s="346"/>
      <c r="AK100" s="346"/>
    </row>
    <row r="101" spans="2:37">
      <c r="B101" s="346"/>
      <c r="C101" s="346"/>
      <c r="D101" s="346"/>
      <c r="E101" s="346"/>
      <c r="F101" s="346"/>
      <c r="G101" s="346"/>
      <c r="H101" s="346"/>
      <c r="I101" s="346"/>
      <c r="J101" s="346"/>
      <c r="K101" s="346"/>
      <c r="L101" s="346"/>
      <c r="M101" s="346"/>
      <c r="N101" s="346"/>
      <c r="O101" s="346"/>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6"/>
      <c r="AK101" s="346"/>
    </row>
    <row r="102" spans="2:37">
      <c r="B102" s="346"/>
      <c r="C102" s="346"/>
      <c r="D102" s="346"/>
      <c r="E102" s="346"/>
      <c r="F102" s="346"/>
      <c r="G102" s="346"/>
      <c r="H102" s="346"/>
      <c r="I102" s="346"/>
      <c r="J102" s="346"/>
      <c r="K102" s="346"/>
      <c r="L102" s="346"/>
      <c r="M102" s="346"/>
      <c r="N102" s="346"/>
      <c r="O102" s="346"/>
      <c r="P102" s="346"/>
      <c r="Q102" s="346"/>
      <c r="R102" s="346"/>
      <c r="S102" s="346"/>
      <c r="T102" s="346"/>
      <c r="U102" s="346"/>
      <c r="V102" s="346"/>
      <c r="W102" s="346"/>
      <c r="X102" s="346"/>
      <c r="Y102" s="346"/>
      <c r="Z102" s="346"/>
      <c r="AA102" s="346"/>
      <c r="AB102" s="346"/>
      <c r="AC102" s="346"/>
      <c r="AD102" s="346"/>
      <c r="AE102" s="346"/>
      <c r="AF102" s="346"/>
      <c r="AG102" s="346"/>
      <c r="AH102" s="346"/>
      <c r="AI102" s="346"/>
      <c r="AJ102" s="346"/>
      <c r="AK102" s="346"/>
    </row>
    <row r="103" spans="2:37">
      <c r="B103" s="346"/>
      <c r="C103" s="346"/>
      <c r="D103" s="346"/>
      <c r="E103" s="346"/>
      <c r="F103" s="346"/>
      <c r="G103" s="346"/>
      <c r="H103" s="346"/>
      <c r="I103" s="346"/>
      <c r="J103" s="346"/>
      <c r="K103" s="346"/>
      <c r="L103" s="346"/>
      <c r="M103" s="346"/>
      <c r="N103" s="346"/>
      <c r="O103" s="346"/>
      <c r="P103" s="346"/>
      <c r="Q103" s="346"/>
      <c r="R103" s="346"/>
      <c r="S103" s="346"/>
      <c r="T103" s="346"/>
      <c r="U103" s="346"/>
      <c r="V103" s="346"/>
      <c r="W103" s="346"/>
      <c r="X103" s="346"/>
      <c r="Y103" s="346"/>
      <c r="Z103" s="346"/>
      <c r="AA103" s="346"/>
      <c r="AB103" s="346"/>
      <c r="AC103" s="346"/>
      <c r="AD103" s="346"/>
      <c r="AE103" s="346"/>
      <c r="AF103" s="346"/>
      <c r="AG103" s="346"/>
      <c r="AH103" s="346"/>
      <c r="AI103" s="346"/>
      <c r="AJ103" s="346"/>
      <c r="AK103" s="346"/>
    </row>
    <row r="104" spans="2:37">
      <c r="B104" s="346"/>
      <c r="C104" s="346"/>
      <c r="D104" s="346"/>
      <c r="E104" s="346"/>
      <c r="F104" s="346"/>
      <c r="G104" s="346"/>
      <c r="H104" s="346"/>
      <c r="I104" s="346"/>
      <c r="J104" s="346"/>
      <c r="K104" s="346"/>
      <c r="L104" s="346"/>
      <c r="M104" s="346"/>
      <c r="N104" s="346"/>
      <c r="O104" s="346"/>
      <c r="P104" s="346"/>
      <c r="Q104" s="346"/>
      <c r="R104" s="346"/>
      <c r="S104" s="346"/>
      <c r="T104" s="346"/>
      <c r="U104" s="346"/>
      <c r="V104" s="346"/>
      <c r="W104" s="346"/>
      <c r="X104" s="346"/>
      <c r="Y104" s="346"/>
      <c r="Z104" s="346"/>
      <c r="AA104" s="346"/>
      <c r="AB104" s="346"/>
      <c r="AC104" s="346"/>
      <c r="AD104" s="346"/>
      <c r="AE104" s="346"/>
      <c r="AF104" s="346"/>
      <c r="AG104" s="346"/>
      <c r="AH104" s="346"/>
      <c r="AI104" s="346"/>
      <c r="AJ104" s="346"/>
      <c r="AK104" s="346"/>
    </row>
    <row r="105" spans="2:37">
      <c r="B105" s="346"/>
      <c r="C105" s="346"/>
      <c r="D105" s="346"/>
      <c r="E105" s="346"/>
      <c r="F105" s="346"/>
      <c r="G105" s="346"/>
      <c r="H105" s="346"/>
      <c r="I105" s="346"/>
      <c r="J105" s="346"/>
      <c r="K105" s="346"/>
      <c r="L105" s="346"/>
      <c r="M105" s="346"/>
      <c r="N105" s="346"/>
      <c r="O105" s="346"/>
      <c r="P105" s="346"/>
      <c r="Q105" s="346"/>
      <c r="R105" s="346"/>
      <c r="S105" s="346"/>
      <c r="T105" s="346"/>
      <c r="U105" s="346"/>
      <c r="V105" s="346"/>
      <c r="W105" s="346"/>
      <c r="X105" s="346"/>
      <c r="Y105" s="346"/>
      <c r="Z105" s="346"/>
      <c r="AA105" s="346"/>
      <c r="AB105" s="346"/>
      <c r="AC105" s="346"/>
      <c r="AD105" s="346"/>
      <c r="AE105" s="346"/>
      <c r="AF105" s="346"/>
      <c r="AG105" s="346"/>
      <c r="AH105" s="346"/>
      <c r="AI105" s="346"/>
      <c r="AJ105" s="346"/>
      <c r="AK105" s="346"/>
    </row>
    <row r="106" spans="2:37">
      <c r="C106" s="346"/>
      <c r="D106" s="346"/>
      <c r="E106" s="346"/>
      <c r="F106" s="346"/>
      <c r="G106" s="346"/>
      <c r="H106" s="346"/>
      <c r="I106" s="346"/>
      <c r="J106" s="346"/>
      <c r="K106" s="346"/>
      <c r="L106" s="346"/>
      <c r="M106" s="346"/>
      <c r="N106" s="346"/>
      <c r="O106" s="346"/>
      <c r="P106" s="346"/>
      <c r="Q106" s="346"/>
      <c r="R106" s="346"/>
      <c r="S106" s="346"/>
      <c r="T106" s="346"/>
      <c r="U106" s="346"/>
      <c r="V106" s="346"/>
      <c r="W106" s="346"/>
      <c r="X106" s="346"/>
      <c r="Y106" s="346"/>
      <c r="Z106" s="346"/>
      <c r="AA106" s="346"/>
      <c r="AB106" s="346"/>
      <c r="AC106" s="346"/>
      <c r="AD106" s="346"/>
      <c r="AE106" s="346"/>
      <c r="AF106" s="346"/>
      <c r="AG106" s="346"/>
      <c r="AH106" s="346"/>
      <c r="AI106" s="346"/>
      <c r="AJ106" s="346"/>
      <c r="AK106" s="346"/>
    </row>
  </sheetData>
  <mergeCells count="26">
    <mergeCell ref="Z20:AE20"/>
    <mergeCell ref="O20:S20"/>
    <mergeCell ref="T20:Y20"/>
    <mergeCell ref="Z18:AE18"/>
    <mergeCell ref="C19:H19"/>
    <mergeCell ref="I19:N19"/>
    <mergeCell ref="T18:Y18"/>
    <mergeCell ref="Z19:AE19"/>
    <mergeCell ref="O18:S18"/>
    <mergeCell ref="O19:S19"/>
    <mergeCell ref="AF20:AK20"/>
    <mergeCell ref="C18:H18"/>
    <mergeCell ref="I18:N18"/>
    <mergeCell ref="H4:AF5"/>
    <mergeCell ref="C17:H17"/>
    <mergeCell ref="T19:Y19"/>
    <mergeCell ref="C7:AK9"/>
    <mergeCell ref="AF17:AK17"/>
    <mergeCell ref="AF18:AK18"/>
    <mergeCell ref="AF19:AK19"/>
    <mergeCell ref="I17:N17"/>
    <mergeCell ref="Z17:AE17"/>
    <mergeCell ref="O17:S17"/>
    <mergeCell ref="T17:Y17"/>
    <mergeCell ref="C20:H20"/>
    <mergeCell ref="I20:N20"/>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70" zoomScaleNormal="115" zoomScaleSheetLayoutView="70" workbookViewId="0">
      <selection activeCell="P46" sqref="P46"/>
    </sheetView>
  </sheetViews>
  <sheetFormatPr defaultColWidth="2.375" defaultRowHeight="13.5"/>
  <sheetData/>
  <phoneticPr fontId="1"/>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heetViews>
  <sheetFormatPr defaultRowHeight="13.5"/>
  <sheetData/>
  <phoneticPr fontId="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2"/>
  <sheetViews>
    <sheetView view="pageBreakPreview" zoomScale="115" zoomScaleNormal="70" zoomScaleSheetLayoutView="115" zoomScalePageLayoutView="85" workbookViewId="0">
      <selection activeCell="D33" sqref="D33"/>
    </sheetView>
  </sheetViews>
  <sheetFormatPr defaultRowHeight="13.5"/>
  <cols>
    <col min="1" max="1" width="2.25" customWidth="1"/>
    <col min="2" max="12" width="10.125" style="220" customWidth="1"/>
    <col min="13" max="13" width="2.125" style="220" customWidth="1"/>
  </cols>
  <sheetData>
    <row r="2" spans="2:10">
      <c r="B2" s="729" t="s">
        <v>183</v>
      </c>
      <c r="C2" s="729"/>
    </row>
    <row r="4" spans="2:10">
      <c r="C4" s="220" t="s">
        <v>184</v>
      </c>
      <c r="D4" s="256">
        <v>200</v>
      </c>
      <c r="F4" s="220" t="s">
        <v>186</v>
      </c>
      <c r="G4" s="257">
        <f>DEGREES(ATAN2(D4,D5))</f>
        <v>14.036243467926479</v>
      </c>
      <c r="H4" s="220" t="s">
        <v>187</v>
      </c>
    </row>
    <row r="5" spans="2:10">
      <c r="C5" s="220" t="s">
        <v>185</v>
      </c>
      <c r="D5" s="256">
        <v>50</v>
      </c>
      <c r="F5" s="220" t="s">
        <v>188</v>
      </c>
      <c r="G5" s="258">
        <f>D5/D4*100</f>
        <v>25</v>
      </c>
      <c r="H5" s="220" t="s">
        <v>189</v>
      </c>
    </row>
    <row r="6" spans="2:10" ht="14.25" thickBot="1"/>
    <row r="7" spans="2:10" ht="14.25" thickBot="1">
      <c r="G7" s="312" t="s">
        <v>198</v>
      </c>
      <c r="H7" s="730" t="str">
        <f>IF(G5&lt;=14,"車通行可",IF(G5&lt;=27,"林内作業車だけ可","補助対象外"))</f>
        <v>林内作業車だけ可</v>
      </c>
      <c r="I7" s="731"/>
    </row>
    <row r="8" spans="2:10">
      <c r="B8" s="729" t="s">
        <v>190</v>
      </c>
      <c r="C8" s="729"/>
    </row>
    <row r="9" spans="2:10">
      <c r="C9" s="220" t="s">
        <v>217</v>
      </c>
      <c r="D9" s="259">
        <v>3</v>
      </c>
      <c r="H9" s="220" t="s">
        <v>206</v>
      </c>
      <c r="I9" s="260">
        <v>6000</v>
      </c>
      <c r="J9" s="220" t="s">
        <v>205</v>
      </c>
    </row>
    <row r="10" spans="2:10">
      <c r="C10" s="220" t="s">
        <v>191</v>
      </c>
      <c r="D10" s="259">
        <v>3</v>
      </c>
    </row>
    <row r="12" spans="2:10">
      <c r="C12" s="261"/>
      <c r="D12" s="262"/>
      <c r="E12" s="263" t="s">
        <v>207</v>
      </c>
      <c r="F12" s="287" t="s">
        <v>199</v>
      </c>
      <c r="G12" s="263" t="s">
        <v>200</v>
      </c>
      <c r="H12" s="291" t="s">
        <v>201</v>
      </c>
      <c r="I12" s="264" t="s">
        <v>204</v>
      </c>
      <c r="J12" s="265" t="s">
        <v>213</v>
      </c>
    </row>
    <row r="13" spans="2:10">
      <c r="C13" s="266" t="s">
        <v>192</v>
      </c>
      <c r="D13" s="267" t="s">
        <v>191</v>
      </c>
      <c r="E13" s="268">
        <v>18</v>
      </c>
      <c r="F13" s="288">
        <f>D10</f>
        <v>3</v>
      </c>
      <c r="G13" s="269">
        <f>ROUNDUP(D9/D10,0)</f>
        <v>1</v>
      </c>
      <c r="H13" s="292">
        <v>583</v>
      </c>
      <c r="I13" s="270">
        <f>IF(G13=0,"",G13*H13)</f>
        <v>583</v>
      </c>
      <c r="J13" s="271">
        <f t="shared" ref="J13:J19" si="0">IF($G13="","",$I$9*(E13/100*E13/100*F13))</f>
        <v>583.19999999999993</v>
      </c>
    </row>
    <row r="14" spans="2:10">
      <c r="C14" s="295" t="s">
        <v>194</v>
      </c>
      <c r="D14" s="296" t="s">
        <v>193</v>
      </c>
      <c r="E14" s="297">
        <v>14</v>
      </c>
      <c r="F14" s="298">
        <v>2</v>
      </c>
      <c r="G14" s="299">
        <f>D9/1+1</f>
        <v>4</v>
      </c>
      <c r="H14" s="300">
        <v>235</v>
      </c>
      <c r="I14" s="301">
        <f t="shared" ref="I14:I19" si="1">IF(G14="","",G14*H14)</f>
        <v>940</v>
      </c>
      <c r="J14" s="302">
        <f t="shared" si="0"/>
        <v>235.20000000000005</v>
      </c>
    </row>
    <row r="15" spans="2:10">
      <c r="C15" s="303"/>
      <c r="D15" s="304" t="s">
        <v>191</v>
      </c>
      <c r="E15" s="305">
        <v>14</v>
      </c>
      <c r="F15" s="306">
        <f>IF($E15=0,"",F$13)</f>
        <v>3</v>
      </c>
      <c r="G15" s="307">
        <f>IF($E15=0,"",G$13)</f>
        <v>1</v>
      </c>
      <c r="H15" s="308">
        <v>353</v>
      </c>
      <c r="I15" s="309">
        <f t="shared" si="1"/>
        <v>353</v>
      </c>
      <c r="J15" s="310">
        <f t="shared" si="0"/>
        <v>352.8</v>
      </c>
    </row>
    <row r="16" spans="2:10">
      <c r="C16" s="295" t="s">
        <v>195</v>
      </c>
      <c r="D16" s="296" t="s">
        <v>193</v>
      </c>
      <c r="E16" s="297">
        <v>14</v>
      </c>
      <c r="F16" s="298">
        <v>1</v>
      </c>
      <c r="G16" s="299">
        <f>IF($E16=0,"",G$14-1)</f>
        <v>3</v>
      </c>
      <c r="H16" s="300">
        <v>118</v>
      </c>
      <c r="I16" s="301">
        <f t="shared" si="1"/>
        <v>354</v>
      </c>
      <c r="J16" s="302">
        <f t="shared" si="0"/>
        <v>117.60000000000002</v>
      </c>
    </row>
    <row r="17" spans="3:14">
      <c r="C17" s="303"/>
      <c r="D17" s="304" t="s">
        <v>191</v>
      </c>
      <c r="E17" s="305">
        <v>14</v>
      </c>
      <c r="F17" s="306">
        <f>IF($E17=0,"",F$13)</f>
        <v>3</v>
      </c>
      <c r="G17" s="307">
        <f>IF($E17=0,"",G$13)</f>
        <v>1</v>
      </c>
      <c r="H17" s="308">
        <v>353</v>
      </c>
      <c r="I17" s="309">
        <f t="shared" si="1"/>
        <v>353</v>
      </c>
      <c r="J17" s="310">
        <f t="shared" si="0"/>
        <v>352.8</v>
      </c>
    </row>
    <row r="18" spans="3:14">
      <c r="C18" s="272" t="s">
        <v>196</v>
      </c>
      <c r="D18" s="267" t="s">
        <v>193</v>
      </c>
      <c r="E18" s="268">
        <v>14</v>
      </c>
      <c r="F18" s="289">
        <v>1</v>
      </c>
      <c r="G18" s="273">
        <f>IF($E18=0,"",G$14)</f>
        <v>4</v>
      </c>
      <c r="H18" s="293">
        <v>118</v>
      </c>
      <c r="I18" s="275">
        <f t="shared" si="1"/>
        <v>472</v>
      </c>
      <c r="J18" s="276">
        <f t="shared" si="0"/>
        <v>117.60000000000002</v>
      </c>
    </row>
    <row r="19" spans="3:14">
      <c r="C19" s="277"/>
      <c r="D19" s="278" t="s">
        <v>191</v>
      </c>
      <c r="E19" s="279">
        <v>14</v>
      </c>
      <c r="F19" s="290">
        <f>IF($E19=0,"",F$13)</f>
        <v>3</v>
      </c>
      <c r="G19" s="280">
        <f>IF($E19=0,"",G$13)</f>
        <v>1</v>
      </c>
      <c r="H19" s="294">
        <v>353</v>
      </c>
      <c r="I19" s="281">
        <f t="shared" si="1"/>
        <v>353</v>
      </c>
      <c r="J19" s="282">
        <f t="shared" si="0"/>
        <v>352.8</v>
      </c>
    </row>
    <row r="20" spans="3:14">
      <c r="C20" s="267"/>
      <c r="D20" s="267"/>
      <c r="E20" s="267"/>
      <c r="F20" s="267"/>
      <c r="G20" s="267"/>
      <c r="H20" s="267"/>
      <c r="I20" s="267"/>
      <c r="J20" s="267"/>
      <c r="K20" s="267"/>
      <c r="L20" s="267"/>
      <c r="M20" s="267"/>
    </row>
    <row r="21" spans="3:14">
      <c r="C21" s="267" t="s">
        <v>208</v>
      </c>
      <c r="E21" s="274">
        <v>35000</v>
      </c>
      <c r="G21" s="267" t="s">
        <v>210</v>
      </c>
      <c r="H21" s="274">
        <v>100</v>
      </c>
      <c r="I21" s="283" t="s">
        <v>212</v>
      </c>
      <c r="J21" s="284">
        <v>40</v>
      </c>
    </row>
    <row r="22" spans="3:14">
      <c r="C22" s="267" t="s">
        <v>209</v>
      </c>
      <c r="E22" s="274">
        <v>10000</v>
      </c>
      <c r="H22" s="267"/>
      <c r="K22" s="267"/>
      <c r="L22" s="267"/>
      <c r="M22" s="267"/>
      <c r="N22" s="40"/>
    </row>
    <row r="24" spans="3:14">
      <c r="D24" s="220" t="s">
        <v>197</v>
      </c>
      <c r="E24" s="318">
        <f>ROUNDDOWN(SUM(E13:E19)/100*IF(D9&lt;&gt;0,D9,D10*#REF!),1)</f>
        <v>3</v>
      </c>
      <c r="G24" s="220" t="s">
        <v>203</v>
      </c>
      <c r="H24" s="285">
        <f>SUM(I13:I19)</f>
        <v>3408</v>
      </c>
    </row>
    <row r="25" spans="3:14">
      <c r="D25" s="220" t="s">
        <v>202</v>
      </c>
      <c r="E25" s="317">
        <v>8000</v>
      </c>
      <c r="G25" s="220" t="s">
        <v>214</v>
      </c>
      <c r="H25" s="286">
        <f>SUM(E21:E22)</f>
        <v>45000</v>
      </c>
    </row>
    <row r="26" spans="3:14">
      <c r="D26" s="220" t="s">
        <v>90</v>
      </c>
      <c r="E26" s="311">
        <f>ROUNDDOWN(E24*E25,-3)</f>
        <v>24000</v>
      </c>
      <c r="G26" s="220" t="s">
        <v>211</v>
      </c>
      <c r="H26" s="285">
        <f>ROUNDDOWN(SUM(H24:H25)*10%,0)</f>
        <v>4840</v>
      </c>
    </row>
    <row r="27" spans="3:14">
      <c r="G27" s="220" t="s">
        <v>215</v>
      </c>
      <c r="H27" s="285">
        <f>SUMPRODUCT((C31:C33=I27)*(D31:D33))</f>
        <v>3300</v>
      </c>
      <c r="I27" s="283" t="str">
        <f>IF(E18=0,"１段",IF(E16=0,"２段","３段"))</f>
        <v>３段</v>
      </c>
    </row>
    <row r="28" spans="3:14">
      <c r="G28" s="220" t="s">
        <v>210</v>
      </c>
      <c r="H28" s="285">
        <f>H21*J21</f>
        <v>4000</v>
      </c>
    </row>
    <row r="29" spans="3:14">
      <c r="G29" s="220" t="s">
        <v>216</v>
      </c>
      <c r="H29" s="311">
        <f>SUM(H24:H28)</f>
        <v>60548</v>
      </c>
      <c r="I29" s="313">
        <f>H29/3</f>
        <v>20182.666666666668</v>
      </c>
    </row>
    <row r="31" spans="3:14">
      <c r="C31" s="314" t="s">
        <v>218</v>
      </c>
      <c r="D31" s="316">
        <v>1700</v>
      </c>
      <c r="E31" s="220" t="s">
        <v>220</v>
      </c>
      <c r="F31" s="313">
        <f>D31*3</f>
        <v>5100</v>
      </c>
    </row>
    <row r="32" spans="3:14">
      <c r="C32" s="314" t="s">
        <v>219</v>
      </c>
      <c r="D32" s="313">
        <v>2500</v>
      </c>
      <c r="E32" s="220" t="s">
        <v>220</v>
      </c>
      <c r="F32" s="313">
        <f>D32*3</f>
        <v>7500</v>
      </c>
    </row>
    <row r="33" spans="2:11">
      <c r="C33" s="314" t="s">
        <v>221</v>
      </c>
      <c r="D33" s="315">
        <f>800*3+900</f>
        <v>3300</v>
      </c>
      <c r="E33" s="220" t="s">
        <v>220</v>
      </c>
      <c r="F33" s="313">
        <f>D33*3</f>
        <v>9900</v>
      </c>
    </row>
    <row r="36" spans="2:11">
      <c r="B36" s="220">
        <v>100</v>
      </c>
      <c r="C36" s="220">
        <v>33</v>
      </c>
      <c r="D36" s="220">
        <v>22200</v>
      </c>
      <c r="E36" s="220">
        <v>1</v>
      </c>
      <c r="F36" s="313">
        <f>ROUNDDOWN(D36*E36*$C$37,0)</f>
        <v>67266</v>
      </c>
      <c r="G36" s="313">
        <v>12800</v>
      </c>
      <c r="H36" s="220">
        <v>1</v>
      </c>
      <c r="I36" s="313">
        <f>ROUNDDOWN(G36*H36*C$37,0)</f>
        <v>38784</v>
      </c>
    </row>
    <row r="37" spans="2:11">
      <c r="C37" s="220">
        <f>ROUNDDOWN(B36/C36,2)</f>
        <v>3.03</v>
      </c>
      <c r="D37" s="220">
        <v>16400</v>
      </c>
      <c r="E37" s="220">
        <v>2</v>
      </c>
      <c r="F37" s="313">
        <f>ROUNDDOWN(D37*E37*$C$37,0)</f>
        <v>99384</v>
      </c>
      <c r="G37" s="220">
        <v>125</v>
      </c>
      <c r="H37" s="319">
        <f>40/33</f>
        <v>1.2121212121212122</v>
      </c>
      <c r="I37" s="313">
        <f>ROUNDDOWN(G37*H37*C$37,0)</f>
        <v>459</v>
      </c>
    </row>
    <row r="38" spans="2:11">
      <c r="F38" s="313">
        <f>SUM(F36:F37)</f>
        <v>166650</v>
      </c>
      <c r="I38" s="315">
        <f>SUM(I36:I37)</f>
        <v>39243</v>
      </c>
      <c r="J38" s="315">
        <f>F38+I38</f>
        <v>205893</v>
      </c>
      <c r="K38" s="313"/>
    </row>
    <row r="40" spans="2:11">
      <c r="B40" s="220">
        <v>100</v>
      </c>
      <c r="C40" s="220">
        <v>24</v>
      </c>
      <c r="D40" s="220">
        <v>22200</v>
      </c>
      <c r="E40" s="220">
        <v>1</v>
      </c>
      <c r="F40" s="313">
        <f>ROUNDDOWN(D40*E40*$C$41,0)</f>
        <v>92352</v>
      </c>
      <c r="G40" s="313">
        <v>12800</v>
      </c>
      <c r="H40" s="220">
        <v>1</v>
      </c>
      <c r="I40" s="313">
        <f>ROUNDDOWN(G40*H40*C$41,0)</f>
        <v>53248</v>
      </c>
    </row>
    <row r="41" spans="2:11">
      <c r="C41" s="220">
        <f>ROUNDDOWN(B40/C40,2)</f>
        <v>4.16</v>
      </c>
      <c r="D41" s="220">
        <v>16400</v>
      </c>
      <c r="E41" s="220">
        <v>2</v>
      </c>
      <c r="F41" s="313">
        <f>ROUNDDOWN(D41*E41*$C$41,0)</f>
        <v>136448</v>
      </c>
      <c r="G41" s="220">
        <v>125</v>
      </c>
      <c r="H41" s="319">
        <f>40/C40</f>
        <v>1.6666666666666667</v>
      </c>
      <c r="I41" s="313">
        <f>ROUNDDOWN(G41*H41*C$41,0)</f>
        <v>866</v>
      </c>
    </row>
    <row r="42" spans="2:11">
      <c r="F42" s="313">
        <f>SUM(F40:F41)</f>
        <v>228800</v>
      </c>
      <c r="I42" s="315">
        <f>SUM(I40:I41)</f>
        <v>54114</v>
      </c>
      <c r="J42" s="315">
        <f>F42+I42</f>
        <v>282914</v>
      </c>
    </row>
  </sheetData>
  <mergeCells count="3">
    <mergeCell ref="B2:C2"/>
    <mergeCell ref="B8:C8"/>
    <mergeCell ref="H7:I7"/>
  </mergeCells>
  <phoneticPr fontId="1"/>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3:AT63"/>
  <sheetViews>
    <sheetView view="pageBreakPreview" topLeftCell="A7" zoomScaleNormal="100" zoomScaleSheetLayoutView="100" workbookViewId="0">
      <selection activeCell="R13" sqref="R13"/>
    </sheetView>
  </sheetViews>
  <sheetFormatPr defaultColWidth="2.375" defaultRowHeight="13.5"/>
  <cols>
    <col min="44" max="44" width="2.375" style="48"/>
  </cols>
  <sheetData>
    <row r="3" spans="6:46">
      <c r="R3" s="48"/>
      <c r="S3" s="48"/>
    </row>
    <row r="4" spans="6:46">
      <c r="R4" s="48"/>
      <c r="S4" s="48"/>
    </row>
    <row r="5" spans="6:46" ht="3" customHeight="1">
      <c r="R5" s="48"/>
      <c r="S5" s="48"/>
    </row>
    <row r="6" spans="6:46" ht="24" customHeight="1">
      <c r="F6" s="48"/>
      <c r="G6" s="49"/>
      <c r="H6" s="477" t="s">
        <v>52</v>
      </c>
      <c r="I6" s="477"/>
      <c r="J6" s="477"/>
      <c r="K6" s="477"/>
      <c r="L6" s="477"/>
      <c r="M6" s="477"/>
      <c r="N6" s="477"/>
      <c r="O6" s="477"/>
      <c r="P6" s="49"/>
      <c r="Q6" s="48"/>
      <c r="R6" s="48"/>
      <c r="S6" s="48"/>
      <c r="T6" s="49"/>
      <c r="U6" s="477" t="s">
        <v>51</v>
      </c>
      <c r="V6" s="477"/>
      <c r="W6" s="477"/>
      <c r="X6" s="477"/>
      <c r="Y6" s="477"/>
      <c r="Z6" s="477"/>
      <c r="AA6" s="477"/>
      <c r="AB6" s="477"/>
      <c r="AC6" s="49"/>
      <c r="AD6" s="49"/>
      <c r="AE6" s="49"/>
      <c r="AF6" s="49"/>
      <c r="AG6" s="49"/>
      <c r="AH6" s="477"/>
      <c r="AI6" s="477"/>
      <c r="AJ6" s="477"/>
      <c r="AK6" s="477"/>
      <c r="AL6" s="477"/>
      <c r="AM6" s="477"/>
      <c r="AN6" s="477"/>
      <c r="AO6" s="477"/>
      <c r="AP6" s="477"/>
      <c r="AQ6" s="50"/>
    </row>
    <row r="7" spans="6:46">
      <c r="G7" s="49"/>
      <c r="H7" s="49"/>
      <c r="I7" s="49"/>
      <c r="J7" s="49"/>
      <c r="K7" s="49"/>
      <c r="L7" s="49"/>
      <c r="M7" s="49"/>
      <c r="N7" s="49"/>
      <c r="O7" s="49"/>
      <c r="P7" s="49"/>
      <c r="R7" s="48"/>
      <c r="S7" s="48"/>
      <c r="T7" s="49"/>
      <c r="U7" s="49"/>
      <c r="V7" s="49"/>
      <c r="W7" s="49"/>
      <c r="X7" s="49"/>
      <c r="Y7" s="49"/>
      <c r="Z7" s="49"/>
      <c r="AA7" s="49"/>
      <c r="AB7" s="49"/>
      <c r="AC7" s="49"/>
      <c r="AD7" s="49"/>
      <c r="AE7" s="49"/>
      <c r="AF7" s="49"/>
      <c r="AG7" s="49"/>
      <c r="AH7" s="49"/>
      <c r="AI7" s="49"/>
      <c r="AJ7" s="49"/>
      <c r="AK7" s="49"/>
      <c r="AL7" s="49"/>
      <c r="AM7" s="49"/>
      <c r="AN7" s="49"/>
      <c r="AO7" s="49"/>
      <c r="AP7" s="49"/>
      <c r="AQ7" s="49"/>
    </row>
    <row r="8" spans="6:46">
      <c r="G8" s="49"/>
      <c r="H8" s="49"/>
      <c r="I8" s="49"/>
      <c r="J8" s="49"/>
      <c r="K8" s="49"/>
      <c r="L8" s="49"/>
      <c r="M8" s="49"/>
      <c r="N8" s="49"/>
      <c r="O8" s="49"/>
      <c r="P8" s="49"/>
      <c r="R8" s="221"/>
      <c r="S8" s="222"/>
      <c r="T8" s="57"/>
      <c r="U8" s="57"/>
      <c r="V8" s="57"/>
      <c r="W8" s="57"/>
      <c r="X8" s="57"/>
      <c r="Y8" s="57"/>
      <c r="Z8" s="57"/>
      <c r="AA8" s="57"/>
      <c r="AB8" s="57"/>
      <c r="AC8" s="57"/>
      <c r="AD8" s="57"/>
      <c r="AE8" s="57"/>
      <c r="AF8" s="57"/>
      <c r="AG8" s="57"/>
      <c r="AH8" s="57"/>
      <c r="AI8" s="57"/>
      <c r="AJ8" s="57"/>
      <c r="AK8" s="57"/>
      <c r="AL8" s="57"/>
      <c r="AM8" s="57"/>
      <c r="AN8" s="57"/>
      <c r="AO8" s="58"/>
      <c r="AP8" s="49"/>
      <c r="AQ8" s="49"/>
      <c r="AT8" s="46"/>
    </row>
    <row r="9" spans="6:46">
      <c r="G9" s="49"/>
      <c r="H9" s="49"/>
      <c r="I9" s="49"/>
      <c r="J9" s="49"/>
      <c r="K9" s="49"/>
      <c r="L9" s="49"/>
      <c r="M9" s="49"/>
      <c r="N9" s="49"/>
      <c r="O9" s="49"/>
      <c r="P9" s="49"/>
      <c r="R9" s="229" t="s">
        <v>150</v>
      </c>
      <c r="S9" s="230"/>
      <c r="T9" s="231"/>
      <c r="U9" s="231"/>
      <c r="V9" s="231"/>
      <c r="W9" s="231"/>
      <c r="X9" s="231"/>
      <c r="Y9" s="231"/>
      <c r="Z9" s="231"/>
      <c r="AA9" s="231"/>
      <c r="AB9" s="231"/>
      <c r="AC9" s="231"/>
      <c r="AD9" s="231"/>
      <c r="AE9" s="231"/>
      <c r="AF9" s="231"/>
      <c r="AG9" s="231"/>
      <c r="AH9" s="231"/>
      <c r="AI9" s="231"/>
      <c r="AJ9" s="231"/>
      <c r="AK9" s="231"/>
      <c r="AL9" s="231"/>
      <c r="AM9" s="231"/>
      <c r="AN9" s="231"/>
      <c r="AO9" s="232"/>
      <c r="AP9" s="49"/>
      <c r="AQ9" s="49"/>
      <c r="AT9" s="46"/>
    </row>
    <row r="10" spans="6:46">
      <c r="G10" s="49"/>
      <c r="H10" s="49"/>
      <c r="I10" s="49"/>
      <c r="J10" s="49"/>
      <c r="K10" s="49"/>
      <c r="L10" s="49"/>
      <c r="M10" s="49"/>
      <c r="N10" s="49"/>
      <c r="O10" s="49"/>
      <c r="P10" s="49"/>
      <c r="R10" s="229" t="s">
        <v>151</v>
      </c>
      <c r="S10" s="230"/>
      <c r="T10" s="231"/>
      <c r="U10" s="231"/>
      <c r="V10" s="231"/>
      <c r="W10" s="231"/>
      <c r="X10" s="231"/>
      <c r="Y10" s="231"/>
      <c r="Z10" s="231"/>
      <c r="AA10" s="231"/>
      <c r="AB10" s="231"/>
      <c r="AC10" s="231"/>
      <c r="AD10" s="231"/>
      <c r="AE10" s="231"/>
      <c r="AF10" s="231"/>
      <c r="AG10" s="231"/>
      <c r="AH10" s="231"/>
      <c r="AI10" s="231"/>
      <c r="AJ10" s="231"/>
      <c r="AK10" s="231"/>
      <c r="AL10" s="231"/>
      <c r="AM10" s="231"/>
      <c r="AN10" s="231"/>
      <c r="AO10" s="232"/>
      <c r="AP10" s="49"/>
      <c r="AQ10" s="49"/>
      <c r="AT10" s="46"/>
    </row>
    <row r="11" spans="6:46">
      <c r="G11" s="49"/>
      <c r="H11" s="49"/>
      <c r="I11" s="49"/>
      <c r="J11" s="49"/>
      <c r="K11" s="49"/>
      <c r="L11" s="49"/>
      <c r="M11" s="49"/>
      <c r="N11" s="49"/>
      <c r="O11" s="49"/>
      <c r="P11" s="49"/>
      <c r="R11" s="229" t="s">
        <v>167</v>
      </c>
      <c r="S11" s="230"/>
      <c r="T11" s="231"/>
      <c r="U11" s="231"/>
      <c r="V11" s="231"/>
      <c r="W11" s="231"/>
      <c r="X11" s="231"/>
      <c r="Y11" s="231"/>
      <c r="Z11" s="231"/>
      <c r="AA11" s="231"/>
      <c r="AB11" s="231"/>
      <c r="AC11" s="231"/>
      <c r="AD11" s="231"/>
      <c r="AE11" s="231"/>
      <c r="AF11" s="231"/>
      <c r="AG11" s="231"/>
      <c r="AH11" s="231"/>
      <c r="AI11" s="231"/>
      <c r="AJ11" s="231"/>
      <c r="AK11" s="231"/>
      <c r="AL11" s="231"/>
      <c r="AM11" s="231"/>
      <c r="AN11" s="231"/>
      <c r="AO11" s="232"/>
      <c r="AP11" s="49"/>
      <c r="AQ11" s="49"/>
      <c r="AT11" s="47"/>
    </row>
    <row r="12" spans="6:46">
      <c r="G12" s="49"/>
      <c r="H12" s="49"/>
      <c r="I12" s="49"/>
      <c r="J12" s="49"/>
      <c r="K12" s="49"/>
      <c r="L12" s="49"/>
      <c r="M12" s="49"/>
      <c r="N12" s="49"/>
      <c r="O12" s="49"/>
      <c r="P12" s="49"/>
      <c r="R12" s="229" t="s">
        <v>222</v>
      </c>
      <c r="S12" s="230"/>
      <c r="T12" s="231"/>
      <c r="U12" s="231"/>
      <c r="V12" s="231"/>
      <c r="W12" s="231"/>
      <c r="X12" s="231"/>
      <c r="Y12" s="231"/>
      <c r="Z12" s="231"/>
      <c r="AA12" s="231"/>
      <c r="AB12" s="231"/>
      <c r="AC12" s="231"/>
      <c r="AD12" s="231"/>
      <c r="AE12" s="231"/>
      <c r="AF12" s="231"/>
      <c r="AG12" s="231"/>
      <c r="AH12" s="231"/>
      <c r="AI12" s="231"/>
      <c r="AJ12" s="231"/>
      <c r="AK12" s="231"/>
      <c r="AL12" s="231"/>
      <c r="AM12" s="231"/>
      <c r="AN12" s="231"/>
      <c r="AO12" s="232"/>
      <c r="AP12" s="49"/>
      <c r="AQ12" s="49"/>
      <c r="AT12" s="47"/>
    </row>
    <row r="13" spans="6:46">
      <c r="G13" s="49"/>
      <c r="H13" s="49"/>
      <c r="I13" s="49"/>
      <c r="J13" s="49"/>
      <c r="K13" s="49"/>
      <c r="L13" s="49"/>
      <c r="M13" s="49"/>
      <c r="N13" s="49"/>
      <c r="O13" s="49"/>
      <c r="P13" s="49"/>
      <c r="R13" s="229" t="s">
        <v>337</v>
      </c>
      <c r="S13" s="230"/>
      <c r="T13" s="231"/>
      <c r="U13" s="231"/>
      <c r="V13" s="231"/>
      <c r="W13" s="231"/>
      <c r="X13" s="231"/>
      <c r="Y13" s="231"/>
      <c r="Z13" s="231"/>
      <c r="AA13" s="231"/>
      <c r="AB13" s="231"/>
      <c r="AC13" s="231"/>
      <c r="AD13" s="231"/>
      <c r="AE13" s="231"/>
      <c r="AF13" s="231"/>
      <c r="AG13" s="231"/>
      <c r="AH13" s="231"/>
      <c r="AI13" s="231"/>
      <c r="AJ13" s="231"/>
      <c r="AK13" s="231"/>
      <c r="AL13" s="231"/>
      <c r="AM13" s="231"/>
      <c r="AN13" s="231"/>
      <c r="AO13" s="232"/>
      <c r="AP13" s="49"/>
      <c r="AQ13" s="49"/>
      <c r="AT13" s="47"/>
    </row>
    <row r="14" spans="6:46">
      <c r="G14" s="49"/>
      <c r="H14" s="49"/>
      <c r="I14" s="49"/>
      <c r="J14" s="49"/>
      <c r="K14" s="49"/>
      <c r="L14" s="49"/>
      <c r="M14" s="49"/>
      <c r="N14" s="49"/>
      <c r="O14" s="49"/>
      <c r="P14" s="49"/>
      <c r="R14" s="229"/>
      <c r="S14" s="233" t="s">
        <v>156</v>
      </c>
      <c r="T14" s="234"/>
      <c r="U14" s="234"/>
      <c r="V14" s="234"/>
      <c r="W14" s="234"/>
      <c r="X14" s="234"/>
      <c r="Y14" s="234"/>
      <c r="Z14" s="234"/>
      <c r="AA14" s="234"/>
      <c r="AB14" s="234"/>
      <c r="AC14" s="234"/>
      <c r="AD14" s="234"/>
      <c r="AE14" s="234"/>
      <c r="AF14" s="234"/>
      <c r="AG14" s="234"/>
      <c r="AH14" s="234"/>
      <c r="AI14" s="234"/>
      <c r="AJ14" s="234"/>
      <c r="AK14" s="234"/>
      <c r="AL14" s="234"/>
      <c r="AM14" s="234"/>
      <c r="AN14" s="234"/>
      <c r="AO14" s="235"/>
      <c r="AP14" s="49"/>
      <c r="AQ14" s="49"/>
      <c r="AT14" s="46"/>
    </row>
    <row r="15" spans="6:46">
      <c r="G15" s="49"/>
      <c r="H15" s="49"/>
      <c r="I15" s="49"/>
      <c r="J15" s="49"/>
      <c r="K15" s="49"/>
      <c r="L15" s="49"/>
      <c r="M15" s="49"/>
      <c r="N15" s="49"/>
      <c r="O15" s="49"/>
      <c r="P15" s="49"/>
      <c r="R15" s="229"/>
      <c r="S15" s="236" t="s">
        <v>174</v>
      </c>
      <c r="T15" s="237"/>
      <c r="U15" s="237"/>
      <c r="V15" s="237"/>
      <c r="W15" s="237"/>
      <c r="X15" s="237"/>
      <c r="Y15" s="237"/>
      <c r="Z15" s="237"/>
      <c r="AA15" s="237"/>
      <c r="AB15" s="237"/>
      <c r="AC15" s="237"/>
      <c r="AD15" s="237"/>
      <c r="AE15" s="237"/>
      <c r="AF15" s="237"/>
      <c r="AG15" s="237"/>
      <c r="AH15" s="237"/>
      <c r="AI15" s="237"/>
      <c r="AJ15" s="237"/>
      <c r="AK15" s="237"/>
      <c r="AL15" s="237"/>
      <c r="AM15" s="237"/>
      <c r="AN15" s="237"/>
      <c r="AO15" s="238"/>
      <c r="AP15" s="49"/>
      <c r="AQ15" s="49"/>
      <c r="AT15" s="46"/>
    </row>
    <row r="16" spans="6:46">
      <c r="G16" s="49"/>
      <c r="H16" s="49"/>
      <c r="I16" s="49"/>
      <c r="J16" s="49"/>
      <c r="K16" s="49"/>
      <c r="L16" s="49"/>
      <c r="M16" s="49"/>
      <c r="N16" s="49"/>
      <c r="O16" s="49"/>
      <c r="P16" s="49"/>
      <c r="R16" s="229"/>
      <c r="S16" s="239" t="s">
        <v>157</v>
      </c>
      <c r="T16" s="240"/>
      <c r="U16" s="240"/>
      <c r="V16" s="240"/>
      <c r="W16" s="240"/>
      <c r="X16" s="240"/>
      <c r="Y16" s="240"/>
      <c r="Z16" s="240"/>
      <c r="AA16" s="240"/>
      <c r="AB16" s="240"/>
      <c r="AC16" s="240"/>
      <c r="AD16" s="240"/>
      <c r="AE16" s="240"/>
      <c r="AF16" s="240"/>
      <c r="AG16" s="240"/>
      <c r="AH16" s="240"/>
      <c r="AI16" s="240"/>
      <c r="AJ16" s="240"/>
      <c r="AK16" s="240"/>
      <c r="AL16" s="240"/>
      <c r="AM16" s="240"/>
      <c r="AN16" s="240"/>
      <c r="AO16" s="241"/>
      <c r="AP16" s="49"/>
      <c r="AQ16" s="49"/>
      <c r="AT16" s="46"/>
    </row>
    <row r="17" spans="6:46">
      <c r="G17" s="49"/>
      <c r="H17" s="49"/>
      <c r="I17" s="49"/>
      <c r="J17" s="49"/>
      <c r="K17" s="49"/>
      <c r="L17" s="49"/>
      <c r="M17" s="49"/>
      <c r="N17" s="49"/>
      <c r="O17" s="49"/>
      <c r="P17" s="49"/>
      <c r="R17" s="229"/>
      <c r="S17" s="246" t="s">
        <v>173</v>
      </c>
      <c r="T17" s="247"/>
      <c r="U17" s="247"/>
      <c r="V17" s="247"/>
      <c r="W17" s="247"/>
      <c r="X17" s="247"/>
      <c r="Y17" s="247"/>
      <c r="Z17" s="247"/>
      <c r="AA17" s="247"/>
      <c r="AB17" s="247"/>
      <c r="AC17" s="247"/>
      <c r="AD17" s="247"/>
      <c r="AE17" s="247"/>
      <c r="AF17" s="247"/>
      <c r="AG17" s="247"/>
      <c r="AH17" s="247"/>
      <c r="AI17" s="247"/>
      <c r="AJ17" s="247"/>
      <c r="AK17" s="247"/>
      <c r="AL17" s="247"/>
      <c r="AM17" s="247"/>
      <c r="AN17" s="247"/>
      <c r="AO17" s="248"/>
      <c r="AP17" s="49"/>
      <c r="AQ17" s="49"/>
      <c r="AT17" s="46"/>
    </row>
    <row r="18" spans="6:46">
      <c r="G18" s="49"/>
      <c r="H18" s="49"/>
      <c r="I18" s="49"/>
      <c r="J18" s="49"/>
      <c r="K18" s="49"/>
      <c r="L18" s="49"/>
      <c r="M18" s="49"/>
      <c r="N18" s="49"/>
      <c r="O18" s="49"/>
      <c r="P18" s="49"/>
      <c r="R18" s="229"/>
      <c r="S18" s="249" t="s">
        <v>158</v>
      </c>
      <c r="T18" s="250"/>
      <c r="U18" s="250"/>
      <c r="V18" s="250"/>
      <c r="W18" s="250"/>
      <c r="X18" s="250"/>
      <c r="Y18" s="250"/>
      <c r="Z18" s="250"/>
      <c r="AA18" s="250"/>
      <c r="AB18" s="250"/>
      <c r="AC18" s="250"/>
      <c r="AD18" s="250"/>
      <c r="AE18" s="250"/>
      <c r="AF18" s="250"/>
      <c r="AG18" s="250"/>
      <c r="AH18" s="250"/>
      <c r="AI18" s="250"/>
      <c r="AJ18" s="250"/>
      <c r="AK18" s="250"/>
      <c r="AL18" s="250"/>
      <c r="AM18" s="250"/>
      <c r="AN18" s="250"/>
      <c r="AO18" s="251"/>
      <c r="AP18" s="49"/>
      <c r="AQ18" s="49"/>
      <c r="AT18" s="46"/>
    </row>
    <row r="19" spans="6:46">
      <c r="G19" s="49"/>
      <c r="H19" s="49"/>
      <c r="I19" s="49"/>
      <c r="J19" s="49"/>
      <c r="K19" s="49"/>
      <c r="L19" s="49"/>
      <c r="M19" s="49"/>
      <c r="N19" s="49"/>
      <c r="O19" s="49"/>
      <c r="P19" s="49"/>
      <c r="R19" s="229"/>
      <c r="S19" s="230" t="s">
        <v>175</v>
      </c>
      <c r="T19" s="231"/>
      <c r="U19" s="231"/>
      <c r="V19" s="231"/>
      <c r="W19" s="231"/>
      <c r="X19" s="231"/>
      <c r="Y19" s="231"/>
      <c r="Z19" s="231"/>
      <c r="AA19" s="231"/>
      <c r="AB19" s="231"/>
      <c r="AC19" s="231"/>
      <c r="AD19" s="231"/>
      <c r="AE19" s="231"/>
      <c r="AF19" s="231"/>
      <c r="AG19" s="231"/>
      <c r="AH19" s="231"/>
      <c r="AI19" s="231"/>
      <c r="AJ19" s="231"/>
      <c r="AK19" s="231"/>
      <c r="AL19" s="231"/>
      <c r="AM19" s="231"/>
      <c r="AN19" s="231"/>
      <c r="AO19" s="232"/>
      <c r="AP19" s="49"/>
      <c r="AQ19" s="49"/>
      <c r="AT19" s="46"/>
    </row>
    <row r="20" spans="6:46">
      <c r="G20" s="49"/>
      <c r="H20" s="49"/>
      <c r="I20" s="49"/>
      <c r="J20" s="49"/>
      <c r="K20" s="49"/>
      <c r="L20" s="49"/>
      <c r="M20" s="49"/>
      <c r="N20" s="49"/>
      <c r="O20" s="49"/>
      <c r="P20" s="49"/>
      <c r="R20" s="229"/>
      <c r="S20" s="230" t="s">
        <v>159</v>
      </c>
      <c r="T20" s="231"/>
      <c r="U20" s="231"/>
      <c r="V20" s="231"/>
      <c r="W20" s="231"/>
      <c r="X20" s="231"/>
      <c r="Y20" s="231"/>
      <c r="Z20" s="231"/>
      <c r="AA20" s="231"/>
      <c r="AB20" s="231"/>
      <c r="AC20" s="231"/>
      <c r="AD20" s="231"/>
      <c r="AE20" s="231"/>
      <c r="AF20" s="231"/>
      <c r="AG20" s="231"/>
      <c r="AH20" s="231"/>
      <c r="AI20" s="231"/>
      <c r="AJ20" s="231"/>
      <c r="AK20" s="231"/>
      <c r="AL20" s="231"/>
      <c r="AM20" s="231"/>
      <c r="AN20" s="231"/>
      <c r="AO20" s="232"/>
      <c r="AP20" s="49"/>
      <c r="AQ20" s="49"/>
      <c r="AT20" s="46"/>
    </row>
    <row r="21" spans="6:46">
      <c r="G21" s="49"/>
      <c r="H21" s="49"/>
      <c r="I21" s="49"/>
      <c r="J21" s="49"/>
      <c r="K21" s="49"/>
      <c r="L21" s="49"/>
      <c r="M21" s="49"/>
      <c r="N21" s="49"/>
      <c r="O21" s="49"/>
      <c r="P21" s="49"/>
      <c r="R21" s="242" t="s">
        <v>160</v>
      </c>
      <c r="S21" s="243"/>
      <c r="T21" s="244"/>
      <c r="U21" s="244"/>
      <c r="V21" s="244"/>
      <c r="W21" s="244"/>
      <c r="X21" s="244"/>
      <c r="Y21" s="244"/>
      <c r="Z21" s="244"/>
      <c r="AA21" s="244"/>
      <c r="AB21" s="244"/>
      <c r="AC21" s="244"/>
      <c r="AD21" s="244"/>
      <c r="AE21" s="244"/>
      <c r="AF21" s="244"/>
      <c r="AG21" s="244"/>
      <c r="AH21" s="244"/>
      <c r="AI21" s="244"/>
      <c r="AJ21" s="244"/>
      <c r="AK21" s="244"/>
      <c r="AL21" s="244"/>
      <c r="AM21" s="244"/>
      <c r="AN21" s="244"/>
      <c r="AO21" s="245"/>
      <c r="AP21" s="49"/>
      <c r="AQ21" s="49"/>
    </row>
    <row r="22" spans="6:46">
      <c r="G22" s="49"/>
      <c r="H22" s="49"/>
      <c r="I22" s="49"/>
      <c r="J22" s="49"/>
      <c r="K22" s="49"/>
      <c r="L22" s="49"/>
      <c r="M22" s="49"/>
      <c r="N22" s="49"/>
      <c r="O22" s="49"/>
      <c r="P22" s="49"/>
      <c r="R22" s="48"/>
      <c r="S22" s="48"/>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row>
    <row r="23" spans="6:46">
      <c r="G23" s="49"/>
      <c r="H23" s="49"/>
      <c r="I23" s="49"/>
      <c r="J23" s="49"/>
      <c r="K23" s="49"/>
      <c r="L23" s="49"/>
      <c r="M23" s="49"/>
      <c r="N23" s="49"/>
      <c r="O23" s="49"/>
      <c r="P23" s="49"/>
      <c r="R23" s="48"/>
      <c r="S23" s="48"/>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row>
    <row r="24" spans="6:46">
      <c r="G24" s="49"/>
      <c r="H24" s="49"/>
      <c r="I24" s="49"/>
      <c r="J24" s="49"/>
      <c r="K24" s="49"/>
      <c r="L24" s="49"/>
      <c r="M24" s="49"/>
      <c r="N24" s="49"/>
      <c r="O24" s="49"/>
      <c r="P24" s="49"/>
      <c r="R24" s="48"/>
      <c r="S24" s="48"/>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row>
    <row r="25" spans="6:46">
      <c r="G25" s="49"/>
      <c r="H25" s="49"/>
      <c r="I25" s="49"/>
      <c r="J25" s="49"/>
      <c r="K25" s="49"/>
      <c r="L25" s="49"/>
      <c r="M25" s="49"/>
      <c r="N25" s="49"/>
      <c r="O25" s="49"/>
      <c r="P25" s="49"/>
      <c r="R25" s="221"/>
      <c r="S25" s="222"/>
      <c r="T25" s="57"/>
      <c r="U25" s="57"/>
      <c r="V25" s="57"/>
      <c r="W25" s="57"/>
      <c r="X25" s="57"/>
      <c r="Y25" s="57"/>
      <c r="Z25" s="57"/>
      <c r="AA25" s="57"/>
      <c r="AB25" s="57"/>
      <c r="AC25" s="57"/>
      <c r="AD25" s="57"/>
      <c r="AE25" s="57"/>
      <c r="AF25" s="57"/>
      <c r="AG25" s="57"/>
      <c r="AH25" s="57"/>
      <c r="AI25" s="57"/>
      <c r="AJ25" s="57"/>
      <c r="AK25" s="57"/>
      <c r="AL25" s="57"/>
      <c r="AM25" s="57"/>
      <c r="AN25" s="57"/>
      <c r="AO25" s="58"/>
      <c r="AP25" s="49"/>
      <c r="AQ25" s="49"/>
    </row>
    <row r="26" spans="6:46">
      <c r="G26" s="49"/>
      <c r="H26" s="49"/>
      <c r="I26" s="49"/>
      <c r="J26" s="49"/>
      <c r="K26" s="49"/>
      <c r="L26" s="49"/>
      <c r="M26" s="49"/>
      <c r="N26" s="49"/>
      <c r="O26" s="49"/>
      <c r="P26" s="49"/>
      <c r="R26" s="227" t="s">
        <v>223</v>
      </c>
      <c r="S26" s="224"/>
      <c r="T26" s="56"/>
      <c r="U26" s="56"/>
      <c r="V26" s="56"/>
      <c r="W26" s="56"/>
      <c r="X26" s="56"/>
      <c r="Y26" s="56"/>
      <c r="Z26" s="56"/>
      <c r="AA26" s="56"/>
      <c r="AB26" s="56"/>
      <c r="AC26" s="56"/>
      <c r="AD26" s="56"/>
      <c r="AE26" s="56"/>
      <c r="AF26" s="56"/>
      <c r="AG26" s="56"/>
      <c r="AH26" s="56"/>
      <c r="AI26" s="56"/>
      <c r="AJ26" s="56"/>
      <c r="AK26" s="56"/>
      <c r="AL26" s="56"/>
      <c r="AM26" s="56"/>
      <c r="AN26" s="56"/>
      <c r="AO26" s="59"/>
      <c r="AP26" s="49"/>
      <c r="AQ26" s="49"/>
    </row>
    <row r="27" spans="6:46">
      <c r="G27" s="49"/>
      <c r="H27" s="49"/>
      <c r="I27" s="49"/>
      <c r="J27" s="49"/>
      <c r="K27" s="49"/>
      <c r="L27" s="49"/>
      <c r="M27" s="49"/>
      <c r="N27" s="49"/>
      <c r="O27" s="49"/>
      <c r="P27" s="49"/>
      <c r="R27" s="228" t="s">
        <v>166</v>
      </c>
      <c r="S27" s="226"/>
      <c r="T27" s="60"/>
      <c r="U27" s="60"/>
      <c r="V27" s="60"/>
      <c r="W27" s="60"/>
      <c r="X27" s="60"/>
      <c r="Y27" s="60"/>
      <c r="Z27" s="60"/>
      <c r="AA27" s="60"/>
      <c r="AB27" s="60"/>
      <c r="AC27" s="60"/>
      <c r="AD27" s="60"/>
      <c r="AE27" s="60"/>
      <c r="AF27" s="60"/>
      <c r="AG27" s="60"/>
      <c r="AH27" s="60"/>
      <c r="AI27" s="60"/>
      <c r="AJ27" s="60"/>
      <c r="AK27" s="60"/>
      <c r="AL27" s="60"/>
      <c r="AM27" s="60"/>
      <c r="AN27" s="60"/>
      <c r="AO27" s="61"/>
      <c r="AP27" s="49"/>
      <c r="AQ27" s="49"/>
    </row>
    <row r="28" spans="6:46">
      <c r="G28" s="49"/>
      <c r="H28" s="49"/>
      <c r="I28" s="49"/>
      <c r="J28" s="49"/>
      <c r="K28" s="49"/>
      <c r="L28" s="49"/>
      <c r="M28" s="49"/>
      <c r="N28" s="49"/>
      <c r="O28" s="49"/>
      <c r="P28" s="49"/>
      <c r="R28" s="48"/>
      <c r="S28" s="48"/>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row>
    <row r="29" spans="6:46">
      <c r="F29" s="48"/>
      <c r="G29" s="49"/>
      <c r="H29" s="49"/>
      <c r="I29" s="49"/>
      <c r="J29" s="49"/>
      <c r="K29" s="49"/>
      <c r="L29" s="49"/>
      <c r="M29" s="49"/>
      <c r="N29" s="49"/>
      <c r="O29" s="49"/>
      <c r="P29" s="49"/>
      <c r="Q29" s="48"/>
      <c r="R29" s="48"/>
      <c r="S29" s="48"/>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row>
    <row r="30" spans="6:46">
      <c r="G30" s="49"/>
      <c r="H30" s="49"/>
      <c r="I30" s="49"/>
      <c r="J30" s="49"/>
      <c r="K30" s="49"/>
      <c r="L30" s="49"/>
      <c r="M30" s="49"/>
      <c r="N30" s="49"/>
      <c r="O30" s="49"/>
      <c r="P30" s="49"/>
      <c r="R30" s="48"/>
      <c r="S30" s="48"/>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row>
    <row r="31" spans="6:46">
      <c r="G31" s="49"/>
      <c r="H31" s="49"/>
      <c r="I31" s="49"/>
      <c r="J31" s="49"/>
      <c r="K31" s="49"/>
      <c r="L31" s="49"/>
      <c r="M31" s="49"/>
      <c r="N31" s="49"/>
      <c r="O31" s="49"/>
      <c r="P31" s="49"/>
      <c r="R31" s="252"/>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4"/>
      <c r="AP31" s="49"/>
      <c r="AQ31" s="49"/>
    </row>
    <row r="32" spans="6:46">
      <c r="G32" s="49"/>
      <c r="H32" s="49"/>
      <c r="I32" s="49"/>
      <c r="J32" s="49"/>
      <c r="K32" s="49"/>
      <c r="L32" s="49"/>
      <c r="M32" s="49"/>
      <c r="N32" s="49"/>
      <c r="O32" s="49"/>
      <c r="P32" s="49"/>
      <c r="R32" s="255" t="s">
        <v>224</v>
      </c>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2"/>
      <c r="AP32" s="49"/>
      <c r="AQ32" s="49"/>
    </row>
    <row r="33" spans="7:46">
      <c r="G33" s="49"/>
      <c r="H33" s="49"/>
      <c r="I33" s="49"/>
      <c r="J33" s="49"/>
      <c r="K33" s="49"/>
      <c r="L33" s="49"/>
      <c r="M33" s="49"/>
      <c r="N33" s="49"/>
      <c r="O33" s="49"/>
      <c r="P33" s="49"/>
      <c r="R33" s="255"/>
      <c r="S33" s="234" t="s">
        <v>225</v>
      </c>
      <c r="T33" s="234"/>
      <c r="U33" s="234"/>
      <c r="V33" s="234"/>
      <c r="W33" s="234"/>
      <c r="X33" s="234"/>
      <c r="Y33" s="234"/>
      <c r="Z33" s="234"/>
      <c r="AA33" s="234"/>
      <c r="AB33" s="234"/>
      <c r="AC33" s="234"/>
      <c r="AD33" s="234"/>
      <c r="AE33" s="234"/>
      <c r="AF33" s="234"/>
      <c r="AG33" s="234"/>
      <c r="AH33" s="234"/>
      <c r="AI33" s="234"/>
      <c r="AJ33" s="234"/>
      <c r="AK33" s="234"/>
      <c r="AL33" s="234"/>
      <c r="AM33" s="234"/>
      <c r="AN33" s="234"/>
      <c r="AO33" s="235"/>
      <c r="AP33" s="49"/>
      <c r="AQ33" s="49"/>
    </row>
    <row r="34" spans="7:46">
      <c r="G34" s="49"/>
      <c r="H34" s="49"/>
      <c r="I34" s="49"/>
      <c r="J34" s="49"/>
      <c r="K34" s="49"/>
      <c r="L34" s="49"/>
      <c r="M34" s="49"/>
      <c r="N34" s="49"/>
      <c r="O34" s="49"/>
      <c r="P34" s="49"/>
      <c r="R34" s="255"/>
      <c r="S34" s="234" t="s">
        <v>168</v>
      </c>
      <c r="T34" s="231"/>
      <c r="U34" s="231"/>
      <c r="V34" s="231"/>
      <c r="W34" s="231"/>
      <c r="X34" s="231"/>
      <c r="Y34" s="231"/>
      <c r="Z34" s="231"/>
      <c r="AA34" s="231"/>
      <c r="AB34" s="231"/>
      <c r="AC34" s="231"/>
      <c r="AD34" s="231"/>
      <c r="AE34" s="231"/>
      <c r="AF34" s="231"/>
      <c r="AG34" s="231"/>
      <c r="AH34" s="231"/>
      <c r="AI34" s="231"/>
      <c r="AJ34" s="231"/>
      <c r="AK34" s="231"/>
      <c r="AL34" s="231"/>
      <c r="AM34" s="231"/>
      <c r="AN34" s="231"/>
      <c r="AO34" s="232"/>
      <c r="AP34" s="49"/>
      <c r="AQ34" s="49"/>
    </row>
    <row r="35" spans="7:46">
      <c r="G35" s="49"/>
      <c r="H35" s="49"/>
      <c r="I35" s="49"/>
      <c r="J35" s="49"/>
      <c r="K35" s="49"/>
      <c r="L35" s="49"/>
      <c r="M35" s="49"/>
      <c r="N35" s="49"/>
      <c r="O35" s="49"/>
      <c r="P35" s="49"/>
      <c r="R35" s="255"/>
      <c r="S35" s="231" t="s">
        <v>229</v>
      </c>
      <c r="T35" s="231"/>
      <c r="U35" s="231"/>
      <c r="V35" s="231"/>
      <c r="W35" s="231"/>
      <c r="X35" s="231"/>
      <c r="Y35" s="231"/>
      <c r="Z35" s="231"/>
      <c r="AA35" s="231"/>
      <c r="AB35" s="231"/>
      <c r="AC35" s="231"/>
      <c r="AD35" s="231"/>
      <c r="AE35" s="231"/>
      <c r="AF35" s="231"/>
      <c r="AG35" s="231"/>
      <c r="AH35" s="231"/>
      <c r="AI35" s="231"/>
      <c r="AJ35" s="231"/>
      <c r="AK35" s="231"/>
      <c r="AL35" s="231"/>
      <c r="AM35" s="231"/>
      <c r="AN35" s="231"/>
      <c r="AO35" s="232"/>
      <c r="AP35" s="49"/>
      <c r="AQ35" s="49"/>
    </row>
    <row r="36" spans="7:46">
      <c r="G36" s="49"/>
      <c r="H36" s="49"/>
      <c r="I36" s="49"/>
      <c r="J36" s="49"/>
      <c r="K36" s="49"/>
      <c r="L36" s="49"/>
      <c r="M36" s="49"/>
      <c r="N36" s="49"/>
      <c r="O36" s="49"/>
      <c r="P36" s="49"/>
      <c r="R36" s="255"/>
      <c r="S36" s="237" t="s">
        <v>169</v>
      </c>
      <c r="T36" s="237"/>
      <c r="U36" s="237"/>
      <c r="V36" s="237"/>
      <c r="W36" s="237"/>
      <c r="X36" s="237"/>
      <c r="Y36" s="237"/>
      <c r="Z36" s="237"/>
      <c r="AA36" s="237"/>
      <c r="AB36" s="237"/>
      <c r="AC36" s="237"/>
      <c r="AD36" s="237"/>
      <c r="AE36" s="237"/>
      <c r="AF36" s="237"/>
      <c r="AG36" s="237"/>
      <c r="AH36" s="237"/>
      <c r="AI36" s="237"/>
      <c r="AJ36" s="237"/>
      <c r="AK36" s="237"/>
      <c r="AL36" s="237"/>
      <c r="AM36" s="237"/>
      <c r="AN36" s="237"/>
      <c r="AO36" s="238"/>
      <c r="AP36" s="49"/>
      <c r="AQ36" s="49"/>
    </row>
    <row r="37" spans="7:46">
      <c r="G37" s="49"/>
      <c r="H37" s="49"/>
      <c r="I37" s="49"/>
      <c r="J37" s="49"/>
      <c r="K37" s="49"/>
      <c r="L37" s="49"/>
      <c r="M37" s="49"/>
      <c r="N37" s="49"/>
      <c r="O37" s="49"/>
      <c r="P37" s="49"/>
      <c r="R37" s="255"/>
      <c r="S37" s="234" t="s">
        <v>157</v>
      </c>
      <c r="T37" s="234"/>
      <c r="U37" s="234"/>
      <c r="V37" s="234"/>
      <c r="W37" s="234"/>
      <c r="X37" s="234"/>
      <c r="Y37" s="234"/>
      <c r="Z37" s="234"/>
      <c r="AA37" s="234"/>
      <c r="AB37" s="234"/>
      <c r="AC37" s="234"/>
      <c r="AD37" s="234"/>
      <c r="AE37" s="234"/>
      <c r="AF37" s="234"/>
      <c r="AG37" s="234"/>
      <c r="AH37" s="234"/>
      <c r="AI37" s="234"/>
      <c r="AJ37" s="234"/>
      <c r="AK37" s="234"/>
      <c r="AL37" s="234"/>
      <c r="AM37" s="234"/>
      <c r="AN37" s="234"/>
      <c r="AO37" s="235"/>
      <c r="AP37" s="49"/>
      <c r="AQ37" s="49"/>
    </row>
    <row r="38" spans="7:46">
      <c r="G38" s="49"/>
      <c r="H38" s="49"/>
      <c r="I38" s="49"/>
      <c r="J38" s="49"/>
      <c r="K38" s="49"/>
      <c r="L38" s="49"/>
      <c r="M38" s="49"/>
      <c r="N38" s="49"/>
      <c r="O38" s="49"/>
      <c r="P38" s="49"/>
      <c r="R38" s="255"/>
      <c r="S38" s="231" t="s">
        <v>170</v>
      </c>
      <c r="T38" s="231"/>
      <c r="U38" s="231"/>
      <c r="V38" s="231"/>
      <c r="W38" s="231"/>
      <c r="X38" s="231"/>
      <c r="Y38" s="231"/>
      <c r="Z38" s="231"/>
      <c r="AA38" s="231"/>
      <c r="AB38" s="231"/>
      <c r="AC38" s="231"/>
      <c r="AD38" s="231"/>
      <c r="AE38" s="231"/>
      <c r="AF38" s="231"/>
      <c r="AG38" s="231"/>
      <c r="AH38" s="231"/>
      <c r="AI38" s="231"/>
      <c r="AJ38" s="231"/>
      <c r="AK38" s="231"/>
      <c r="AL38" s="231"/>
      <c r="AM38" s="231"/>
      <c r="AN38" s="231"/>
      <c r="AO38" s="232"/>
      <c r="AP38" s="49"/>
      <c r="AQ38" s="49"/>
    </row>
    <row r="39" spans="7:46">
      <c r="G39" s="49"/>
      <c r="H39" s="49"/>
      <c r="I39" s="49"/>
      <c r="J39" s="49"/>
      <c r="K39" s="49"/>
      <c r="L39" s="49"/>
      <c r="M39" s="49"/>
      <c r="N39" s="49"/>
      <c r="O39" s="49"/>
      <c r="P39" s="49"/>
      <c r="R39" s="255"/>
      <c r="S39" s="231" t="s">
        <v>171</v>
      </c>
      <c r="T39" s="231"/>
      <c r="U39" s="231"/>
      <c r="V39" s="231"/>
      <c r="W39" s="231"/>
      <c r="X39" s="231"/>
      <c r="Y39" s="231"/>
      <c r="Z39" s="231"/>
      <c r="AA39" s="231"/>
      <c r="AB39" s="231"/>
      <c r="AC39" s="231"/>
      <c r="AD39" s="231"/>
      <c r="AE39" s="231"/>
      <c r="AF39" s="231"/>
      <c r="AG39" s="231"/>
      <c r="AH39" s="231"/>
      <c r="AI39" s="231"/>
      <c r="AJ39" s="231"/>
      <c r="AK39" s="231"/>
      <c r="AL39" s="231"/>
      <c r="AM39" s="231"/>
      <c r="AN39" s="231"/>
      <c r="AO39" s="232"/>
      <c r="AP39" s="49"/>
      <c r="AQ39" s="49"/>
    </row>
    <row r="40" spans="7:46">
      <c r="G40" s="49"/>
      <c r="H40" s="49"/>
      <c r="I40" s="49"/>
      <c r="J40" s="49"/>
      <c r="K40" s="49"/>
      <c r="L40" s="49"/>
      <c r="M40" s="49"/>
      <c r="N40" s="49"/>
      <c r="O40" s="49"/>
      <c r="P40" s="49"/>
      <c r="R40" s="255"/>
      <c r="S40" s="237" t="s">
        <v>172</v>
      </c>
      <c r="T40" s="237"/>
      <c r="U40" s="237"/>
      <c r="V40" s="237"/>
      <c r="W40" s="237"/>
      <c r="X40" s="237"/>
      <c r="Y40" s="237"/>
      <c r="Z40" s="237"/>
      <c r="AA40" s="237"/>
      <c r="AB40" s="237"/>
      <c r="AC40" s="237"/>
      <c r="AD40" s="237"/>
      <c r="AE40" s="237"/>
      <c r="AF40" s="237"/>
      <c r="AG40" s="237"/>
      <c r="AH40" s="237"/>
      <c r="AI40" s="237"/>
      <c r="AJ40" s="237"/>
      <c r="AK40" s="237"/>
      <c r="AL40" s="237"/>
      <c r="AM40" s="237"/>
      <c r="AN40" s="237"/>
      <c r="AO40" s="238"/>
      <c r="AP40" s="49"/>
      <c r="AQ40" s="49"/>
    </row>
    <row r="41" spans="7:46">
      <c r="G41" s="49"/>
      <c r="H41" s="49"/>
      <c r="I41" s="49"/>
      <c r="J41" s="49"/>
      <c r="K41" s="49"/>
      <c r="L41" s="49"/>
      <c r="M41" s="49"/>
      <c r="N41" s="49"/>
      <c r="O41" s="49"/>
      <c r="P41" s="49"/>
      <c r="R41" s="255"/>
      <c r="S41" s="231" t="s">
        <v>177</v>
      </c>
      <c r="T41" s="231"/>
      <c r="U41" s="231"/>
      <c r="V41" s="231"/>
      <c r="W41" s="231"/>
      <c r="X41" s="231"/>
      <c r="Y41" s="231"/>
      <c r="Z41" s="231"/>
      <c r="AA41" s="231"/>
      <c r="AB41" s="231"/>
      <c r="AC41" s="231"/>
      <c r="AD41" s="231"/>
      <c r="AE41" s="231"/>
      <c r="AF41" s="231"/>
      <c r="AG41" s="231"/>
      <c r="AH41" s="231"/>
      <c r="AI41" s="231"/>
      <c r="AJ41" s="231"/>
      <c r="AK41" s="231"/>
      <c r="AL41" s="231"/>
      <c r="AM41" s="231"/>
      <c r="AN41" s="231"/>
      <c r="AO41" s="232"/>
      <c r="AP41" s="49"/>
      <c r="AQ41" s="49"/>
      <c r="AT41" s="46"/>
    </row>
    <row r="42" spans="7:46">
      <c r="G42" s="49"/>
      <c r="H42" s="49"/>
      <c r="I42" s="49"/>
      <c r="J42" s="49"/>
      <c r="K42" s="49"/>
      <c r="L42" s="49"/>
      <c r="M42" s="49"/>
      <c r="N42" s="49"/>
      <c r="O42" s="49"/>
      <c r="P42" s="49"/>
      <c r="R42" s="255"/>
      <c r="S42" s="231" t="s">
        <v>158</v>
      </c>
      <c r="T42" s="231"/>
      <c r="U42" s="231"/>
      <c r="V42" s="231"/>
      <c r="W42" s="231"/>
      <c r="X42" s="231"/>
      <c r="Y42" s="231"/>
      <c r="Z42" s="231"/>
      <c r="AA42" s="231"/>
      <c r="AB42" s="231"/>
      <c r="AC42" s="231"/>
      <c r="AD42" s="231"/>
      <c r="AE42" s="231"/>
      <c r="AF42" s="231"/>
      <c r="AG42" s="231"/>
      <c r="AH42" s="231"/>
      <c r="AI42" s="231"/>
      <c r="AJ42" s="231"/>
      <c r="AK42" s="231"/>
      <c r="AL42" s="231"/>
      <c r="AM42" s="231"/>
      <c r="AN42" s="231"/>
      <c r="AO42" s="232"/>
      <c r="AP42" s="49"/>
      <c r="AQ42" s="49"/>
      <c r="AT42" s="46"/>
    </row>
    <row r="43" spans="7:46">
      <c r="G43" s="49"/>
      <c r="H43" s="49"/>
      <c r="I43" s="49"/>
      <c r="J43" s="49"/>
      <c r="K43" s="49"/>
      <c r="L43" s="49"/>
      <c r="M43" s="49"/>
      <c r="N43" s="49"/>
      <c r="O43" s="49"/>
      <c r="P43" s="49"/>
      <c r="R43" s="255"/>
      <c r="S43" s="231"/>
      <c r="T43" s="231" t="s">
        <v>176</v>
      </c>
      <c r="U43" s="231"/>
      <c r="V43" s="231"/>
      <c r="W43" s="231"/>
      <c r="X43" s="231"/>
      <c r="Y43" s="231"/>
      <c r="Z43" s="231"/>
      <c r="AA43" s="231"/>
      <c r="AB43" s="231"/>
      <c r="AC43" s="231"/>
      <c r="AD43" s="231"/>
      <c r="AE43" s="231"/>
      <c r="AF43" s="231"/>
      <c r="AG43" s="231"/>
      <c r="AH43" s="231"/>
      <c r="AI43" s="231"/>
      <c r="AJ43" s="231"/>
      <c r="AK43" s="231"/>
      <c r="AL43" s="231"/>
      <c r="AM43" s="231"/>
      <c r="AN43" s="231"/>
      <c r="AO43" s="232"/>
      <c r="AP43" s="49"/>
      <c r="AQ43" s="49"/>
      <c r="AT43" s="46"/>
    </row>
    <row r="44" spans="7:46">
      <c r="G44" s="49"/>
      <c r="H44" s="49"/>
      <c r="I44" s="49"/>
      <c r="J44" s="49"/>
      <c r="K44" s="49"/>
      <c r="L44" s="49"/>
      <c r="M44" s="49"/>
      <c r="N44" s="49"/>
      <c r="O44" s="49"/>
      <c r="P44" s="49"/>
      <c r="R44" s="255"/>
      <c r="S44" s="237"/>
      <c r="T44" s="237" t="s">
        <v>226</v>
      </c>
      <c r="U44" s="237"/>
      <c r="V44" s="237"/>
      <c r="W44" s="237"/>
      <c r="X44" s="237"/>
      <c r="Y44" s="237"/>
      <c r="Z44" s="237"/>
      <c r="AA44" s="237"/>
      <c r="AB44" s="237"/>
      <c r="AC44" s="237"/>
      <c r="AD44" s="237"/>
      <c r="AE44" s="237"/>
      <c r="AF44" s="237"/>
      <c r="AG44" s="237"/>
      <c r="AH44" s="237"/>
      <c r="AI44" s="237"/>
      <c r="AJ44" s="237"/>
      <c r="AK44" s="237"/>
      <c r="AL44" s="237"/>
      <c r="AM44" s="237"/>
      <c r="AN44" s="237"/>
      <c r="AO44" s="238"/>
      <c r="AP44" s="49"/>
      <c r="AQ44" s="49"/>
      <c r="AT44" s="46"/>
    </row>
    <row r="45" spans="7:46">
      <c r="G45" s="49"/>
      <c r="H45" s="49"/>
      <c r="I45" s="49"/>
      <c r="J45" s="49"/>
      <c r="K45" s="49"/>
      <c r="L45" s="49"/>
      <c r="M45" s="49"/>
      <c r="N45" s="49"/>
      <c r="O45" s="49"/>
      <c r="P45" s="49"/>
      <c r="R45" s="255"/>
      <c r="S45" s="234" t="s">
        <v>227</v>
      </c>
      <c r="T45" s="234"/>
      <c r="U45" s="234"/>
      <c r="V45" s="234"/>
      <c r="W45" s="234"/>
      <c r="X45" s="234"/>
      <c r="Y45" s="234"/>
      <c r="Z45" s="234"/>
      <c r="AA45" s="234"/>
      <c r="AB45" s="234"/>
      <c r="AC45" s="234"/>
      <c r="AD45" s="234"/>
      <c r="AE45" s="234"/>
      <c r="AF45" s="234"/>
      <c r="AG45" s="234"/>
      <c r="AH45" s="234"/>
      <c r="AI45" s="234"/>
      <c r="AJ45" s="234"/>
      <c r="AK45" s="234"/>
      <c r="AL45" s="234"/>
      <c r="AM45" s="234"/>
      <c r="AN45" s="234"/>
      <c r="AO45" s="235"/>
      <c r="AP45" s="49"/>
      <c r="AQ45" s="49"/>
      <c r="AT45" s="46"/>
    </row>
    <row r="46" spans="7:46">
      <c r="G46" s="49"/>
      <c r="H46" s="49"/>
      <c r="I46" s="49"/>
      <c r="J46" s="49"/>
      <c r="K46" s="49"/>
      <c r="L46" s="49"/>
      <c r="M46" s="49"/>
      <c r="N46" s="49"/>
      <c r="O46" s="49"/>
      <c r="P46" s="49"/>
      <c r="R46" s="255"/>
      <c r="S46" s="231" t="s">
        <v>179</v>
      </c>
      <c r="T46" s="231"/>
      <c r="U46" s="231"/>
      <c r="V46" s="231"/>
      <c r="W46" s="231"/>
      <c r="X46" s="231"/>
      <c r="Y46" s="231"/>
      <c r="Z46" s="231"/>
      <c r="AA46" s="231"/>
      <c r="AB46" s="231"/>
      <c r="AC46" s="231"/>
      <c r="AD46" s="231"/>
      <c r="AE46" s="231"/>
      <c r="AF46" s="231"/>
      <c r="AG46" s="231"/>
      <c r="AH46" s="231"/>
      <c r="AI46" s="231"/>
      <c r="AJ46" s="231"/>
      <c r="AK46" s="231"/>
      <c r="AL46" s="231"/>
      <c r="AM46" s="231"/>
      <c r="AN46" s="231"/>
      <c r="AO46" s="232"/>
      <c r="AP46" s="49"/>
      <c r="AQ46" s="49"/>
      <c r="AT46" s="46"/>
    </row>
    <row r="47" spans="7:46">
      <c r="G47" s="49"/>
      <c r="H47" s="49"/>
      <c r="I47" s="49"/>
      <c r="J47" s="49"/>
      <c r="K47" s="49"/>
      <c r="L47" s="49"/>
      <c r="M47" s="49"/>
      <c r="N47" s="49"/>
      <c r="O47" s="49"/>
      <c r="P47" s="49"/>
      <c r="R47" s="255"/>
      <c r="S47" s="231" t="s">
        <v>178</v>
      </c>
      <c r="T47" s="231"/>
      <c r="U47" s="231"/>
      <c r="V47" s="231"/>
      <c r="W47" s="231"/>
      <c r="X47" s="231"/>
      <c r="Y47" s="231"/>
      <c r="Z47" s="231"/>
      <c r="AA47" s="231"/>
      <c r="AB47" s="231"/>
      <c r="AC47" s="231"/>
      <c r="AD47" s="231"/>
      <c r="AE47" s="231"/>
      <c r="AF47" s="231"/>
      <c r="AG47" s="231"/>
      <c r="AH47" s="231"/>
      <c r="AI47" s="231"/>
      <c r="AJ47" s="231"/>
      <c r="AK47" s="231"/>
      <c r="AL47" s="231"/>
      <c r="AM47" s="231"/>
      <c r="AN47" s="231"/>
      <c r="AO47" s="232"/>
      <c r="AP47" s="49"/>
      <c r="AQ47" s="49"/>
      <c r="AT47" s="46"/>
    </row>
    <row r="48" spans="7:46">
      <c r="G48" s="49"/>
      <c r="H48" s="49"/>
      <c r="I48" s="49"/>
      <c r="J48" s="49"/>
      <c r="K48" s="49"/>
      <c r="L48" s="49"/>
      <c r="M48" s="49"/>
      <c r="N48" s="49"/>
      <c r="O48" s="49"/>
      <c r="P48" s="49"/>
      <c r="R48" s="255"/>
      <c r="S48" s="237" t="s">
        <v>180</v>
      </c>
      <c r="T48" s="237"/>
      <c r="U48" s="237"/>
      <c r="V48" s="237"/>
      <c r="W48" s="237"/>
      <c r="X48" s="237"/>
      <c r="Y48" s="237"/>
      <c r="Z48" s="237"/>
      <c r="AA48" s="237"/>
      <c r="AB48" s="237"/>
      <c r="AC48" s="237"/>
      <c r="AD48" s="237"/>
      <c r="AE48" s="237"/>
      <c r="AF48" s="237"/>
      <c r="AG48" s="237"/>
      <c r="AH48" s="237"/>
      <c r="AI48" s="237"/>
      <c r="AJ48" s="237"/>
      <c r="AK48" s="237"/>
      <c r="AL48" s="237"/>
      <c r="AM48" s="237"/>
      <c r="AN48" s="237"/>
      <c r="AO48" s="238"/>
      <c r="AP48" s="49"/>
      <c r="AQ48" s="49"/>
      <c r="AT48" s="46"/>
    </row>
    <row r="49" spans="7:46">
      <c r="G49" s="49"/>
      <c r="H49" s="49"/>
      <c r="I49" s="49"/>
      <c r="J49" s="49"/>
      <c r="K49" s="49"/>
      <c r="L49" s="49"/>
      <c r="M49" s="49"/>
      <c r="N49" s="49"/>
      <c r="O49" s="49"/>
      <c r="P49" s="49"/>
      <c r="R49" s="242" t="s">
        <v>160</v>
      </c>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5"/>
      <c r="AP49" s="49"/>
      <c r="AQ49" s="49"/>
      <c r="AT49" s="46"/>
    </row>
    <row r="50" spans="7:46">
      <c r="G50" s="49"/>
      <c r="H50" s="49"/>
      <c r="I50" s="49"/>
      <c r="J50" s="49"/>
      <c r="K50" s="49"/>
      <c r="L50" s="49"/>
      <c r="M50" s="49"/>
      <c r="N50" s="49"/>
      <c r="O50" s="49"/>
      <c r="P50" s="49"/>
      <c r="R50" s="48"/>
      <c r="S50" s="48"/>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row>
    <row r="51" spans="7:46">
      <c r="G51" s="49"/>
      <c r="H51" s="49"/>
      <c r="I51" s="49"/>
      <c r="J51" s="49"/>
      <c r="K51" s="49"/>
      <c r="L51" s="49"/>
      <c r="M51" s="49"/>
      <c r="N51" s="49"/>
      <c r="O51" s="49"/>
      <c r="P51" s="49"/>
      <c r="R51" s="221"/>
      <c r="S51" s="222"/>
      <c r="T51" s="57"/>
      <c r="U51" s="57"/>
      <c r="V51" s="57"/>
      <c r="W51" s="57"/>
      <c r="X51" s="57"/>
      <c r="Y51" s="57"/>
      <c r="Z51" s="57"/>
      <c r="AA51" s="57"/>
      <c r="AB51" s="57"/>
      <c r="AC51" s="57"/>
      <c r="AD51" s="57"/>
      <c r="AE51" s="57"/>
      <c r="AF51" s="57"/>
      <c r="AG51" s="57"/>
      <c r="AH51" s="57"/>
      <c r="AI51" s="57"/>
      <c r="AJ51" s="57"/>
      <c r="AK51" s="57"/>
      <c r="AL51" s="57"/>
      <c r="AM51" s="57"/>
      <c r="AN51" s="57"/>
      <c r="AO51" s="58"/>
      <c r="AP51" s="49"/>
      <c r="AQ51" s="49"/>
      <c r="AT51" s="46" t="s">
        <v>48</v>
      </c>
    </row>
    <row r="52" spans="7:46">
      <c r="G52" s="49"/>
      <c r="H52" s="49"/>
      <c r="I52" s="49"/>
      <c r="J52" s="49"/>
      <c r="K52" s="49"/>
      <c r="L52" s="49"/>
      <c r="M52" s="49"/>
      <c r="N52" s="49"/>
      <c r="O52" s="49"/>
      <c r="P52" s="49"/>
      <c r="R52" s="223" t="s">
        <v>53</v>
      </c>
      <c r="S52" s="224"/>
      <c r="T52" s="56"/>
      <c r="U52" s="56"/>
      <c r="V52" s="56"/>
      <c r="W52" s="56"/>
      <c r="X52" s="56"/>
      <c r="Y52" s="56"/>
      <c r="Z52" s="56"/>
      <c r="AA52" s="56"/>
      <c r="AB52" s="56"/>
      <c r="AC52" s="56"/>
      <c r="AD52" s="56"/>
      <c r="AE52" s="56"/>
      <c r="AF52" s="56"/>
      <c r="AG52" s="56"/>
      <c r="AH52" s="56"/>
      <c r="AI52" s="56"/>
      <c r="AJ52" s="56"/>
      <c r="AK52" s="56"/>
      <c r="AL52" s="56"/>
      <c r="AM52" s="56"/>
      <c r="AN52" s="56"/>
      <c r="AO52" s="59"/>
      <c r="AP52" s="49"/>
      <c r="AQ52" s="49"/>
      <c r="AT52" s="46" t="s">
        <v>76</v>
      </c>
    </row>
    <row r="53" spans="7:46">
      <c r="G53" s="49"/>
      <c r="H53" s="49"/>
      <c r="I53" s="49"/>
      <c r="J53" s="49"/>
      <c r="K53" s="49"/>
      <c r="L53" s="49"/>
      <c r="M53" s="49"/>
      <c r="N53" s="49"/>
      <c r="O53" s="49"/>
      <c r="P53" s="49"/>
      <c r="R53" s="225" t="s">
        <v>336</v>
      </c>
      <c r="S53" s="226"/>
      <c r="T53" s="60"/>
      <c r="U53" s="60"/>
      <c r="V53" s="60"/>
      <c r="W53" s="60"/>
      <c r="X53" s="60"/>
      <c r="Y53" s="60"/>
      <c r="Z53" s="60"/>
      <c r="AA53" s="60"/>
      <c r="AB53" s="60"/>
      <c r="AC53" s="60"/>
      <c r="AD53" s="60"/>
      <c r="AE53" s="60"/>
      <c r="AF53" s="60"/>
      <c r="AG53" s="60"/>
      <c r="AH53" s="60"/>
      <c r="AI53" s="60"/>
      <c r="AJ53" s="60"/>
      <c r="AK53" s="60"/>
      <c r="AL53" s="60"/>
      <c r="AM53" s="60"/>
      <c r="AN53" s="60"/>
      <c r="AO53" s="61"/>
      <c r="AP53" s="49"/>
      <c r="AQ53" s="49"/>
    </row>
    <row r="54" spans="7:46">
      <c r="G54" s="49"/>
      <c r="H54" s="49"/>
      <c r="I54" s="49"/>
      <c r="J54" s="49"/>
      <c r="K54" s="49"/>
      <c r="L54" s="49"/>
      <c r="M54" s="49"/>
      <c r="N54" s="49"/>
      <c r="O54" s="49"/>
      <c r="P54" s="49"/>
      <c r="R54" s="48"/>
      <c r="S54" s="48"/>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T54" s="46"/>
    </row>
    <row r="55" spans="7:46">
      <c r="G55" s="49"/>
      <c r="H55" s="49"/>
      <c r="I55" s="49"/>
      <c r="J55" s="49"/>
      <c r="K55" s="49"/>
      <c r="L55" s="49"/>
      <c r="M55" s="49"/>
      <c r="N55" s="49"/>
      <c r="O55" s="49"/>
      <c r="P55" s="49"/>
      <c r="R55" s="48"/>
      <c r="S55" s="48"/>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T55" s="46"/>
    </row>
    <row r="56" spans="7:46">
      <c r="G56" s="49"/>
      <c r="H56" s="49"/>
      <c r="I56" s="49"/>
      <c r="J56" s="49"/>
      <c r="K56" s="49"/>
      <c r="L56" s="49"/>
      <c r="M56" s="49"/>
      <c r="N56" s="49"/>
      <c r="O56" s="49"/>
      <c r="P56" s="49"/>
      <c r="R56" s="48"/>
      <c r="S56" s="48"/>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row>
    <row r="57" spans="7:46">
      <c r="G57" s="49"/>
      <c r="H57" s="49"/>
      <c r="I57" s="49"/>
      <c r="J57" s="49"/>
      <c r="K57" s="49"/>
      <c r="L57" s="49"/>
      <c r="M57" s="49"/>
      <c r="N57" s="49"/>
      <c r="O57" s="49"/>
      <c r="P57" s="49"/>
      <c r="R57" s="48"/>
      <c r="S57" s="48"/>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row>
    <row r="58" spans="7:46">
      <c r="G58" s="49"/>
      <c r="H58" s="49"/>
      <c r="I58" s="49"/>
      <c r="J58" s="49"/>
      <c r="K58" s="49"/>
      <c r="L58" s="49"/>
      <c r="M58" s="49"/>
      <c r="N58" s="49"/>
      <c r="O58" s="49"/>
      <c r="P58" s="49"/>
      <c r="R58" s="48"/>
      <c r="S58" s="48"/>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row>
    <row r="59" spans="7:46">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T59" s="46" t="s">
        <v>50</v>
      </c>
    </row>
    <row r="60" spans="7:46">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T60" s="46" t="s">
        <v>49</v>
      </c>
    </row>
    <row r="61" spans="7:46">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row>
    <row r="62" spans="7:46">
      <c r="R62" s="48"/>
      <c r="S62" s="48"/>
    </row>
    <row r="63" spans="7:46">
      <c r="R63" s="48"/>
      <c r="S63" s="48"/>
    </row>
  </sheetData>
  <mergeCells count="3">
    <mergeCell ref="U6:AB6"/>
    <mergeCell ref="AH6:AP6"/>
    <mergeCell ref="H6:O6"/>
  </mergeCells>
  <phoneticPr fontId="1"/>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66"/>
  <sheetViews>
    <sheetView view="pageBreakPreview" zoomScaleNormal="100" zoomScaleSheetLayoutView="100" workbookViewId="0">
      <selection activeCell="C7" sqref="C7:K7"/>
    </sheetView>
  </sheetViews>
  <sheetFormatPr defaultRowHeight="17.25"/>
  <cols>
    <col min="1" max="1" width="3.125" style="45" customWidth="1"/>
    <col min="2" max="2" width="7.5" style="3" customWidth="1"/>
    <col min="3" max="11" width="8.25" style="3" customWidth="1"/>
    <col min="12" max="12" width="7.5" style="3" customWidth="1"/>
    <col min="13" max="16384" width="9" style="45"/>
  </cols>
  <sheetData>
    <row r="2" spans="2:12">
      <c r="B2" s="13" t="s">
        <v>341</v>
      </c>
      <c r="C2" s="4"/>
      <c r="D2" s="4"/>
      <c r="E2" s="4"/>
      <c r="F2" s="4"/>
      <c r="G2" s="4"/>
      <c r="H2" s="4"/>
      <c r="I2" s="4"/>
      <c r="J2" s="4"/>
      <c r="K2" s="4"/>
      <c r="L2" s="5"/>
    </row>
    <row r="3" spans="2:12">
      <c r="B3" s="6"/>
      <c r="C3" s="7"/>
      <c r="D3" s="7"/>
      <c r="E3" s="7"/>
      <c r="F3" s="7"/>
      <c r="G3" s="7"/>
      <c r="H3" s="7"/>
      <c r="I3" s="7"/>
      <c r="J3" s="7"/>
      <c r="K3" s="7"/>
      <c r="L3" s="8"/>
    </row>
    <row r="4" spans="2:12">
      <c r="B4" s="6"/>
      <c r="C4" s="7"/>
      <c r="D4" s="7"/>
      <c r="E4" s="7"/>
      <c r="F4" s="7"/>
      <c r="G4" s="7"/>
      <c r="H4" s="7"/>
      <c r="I4" s="521" t="str">
        <f>○!B2&amp;"　　　年　　　月　　　日"</f>
        <v>　　　年　　　月　　　日</v>
      </c>
      <c r="J4" s="521"/>
      <c r="K4" s="521"/>
      <c r="L4" s="8"/>
    </row>
    <row r="5" spans="2:12">
      <c r="B5" s="6"/>
      <c r="C5" s="7"/>
      <c r="D5" s="7"/>
      <c r="E5" s="7"/>
      <c r="F5" s="7"/>
      <c r="G5" s="7"/>
      <c r="H5" s="7"/>
      <c r="I5" s="86"/>
      <c r="J5" s="86"/>
      <c r="K5" s="86"/>
      <c r="L5" s="8"/>
    </row>
    <row r="6" spans="2:12">
      <c r="B6" s="9"/>
      <c r="C6" s="10"/>
      <c r="D6" s="10"/>
      <c r="E6" s="10"/>
      <c r="F6" s="10"/>
      <c r="G6" s="10"/>
      <c r="H6" s="11"/>
      <c r="I6" s="11"/>
      <c r="J6" s="11"/>
      <c r="K6" s="7"/>
      <c r="L6" s="8"/>
    </row>
    <row r="7" spans="2:12">
      <c r="B7" s="9"/>
      <c r="C7" s="522" t="s">
        <v>2</v>
      </c>
      <c r="D7" s="522"/>
      <c r="E7" s="522"/>
      <c r="F7" s="522"/>
      <c r="G7" s="522"/>
      <c r="H7" s="522"/>
      <c r="I7" s="522"/>
      <c r="J7" s="522"/>
      <c r="K7" s="522"/>
      <c r="L7" s="8"/>
    </row>
    <row r="8" spans="2:12" ht="13.5">
      <c r="B8" s="146"/>
      <c r="C8" s="147"/>
      <c r="D8" s="147"/>
      <c r="E8" s="147"/>
      <c r="F8" s="147"/>
      <c r="G8" s="147"/>
      <c r="H8" s="147"/>
      <c r="I8" s="147"/>
      <c r="J8" s="147"/>
      <c r="K8" s="147"/>
      <c r="L8" s="148"/>
    </row>
    <row r="9" spans="2:12" ht="13.5">
      <c r="B9" s="146"/>
      <c r="C9" s="147"/>
      <c r="D9" s="147"/>
      <c r="E9" s="147"/>
      <c r="F9" s="147"/>
      <c r="G9" s="147"/>
      <c r="H9" s="147"/>
      <c r="I9" s="147"/>
      <c r="J9" s="149"/>
      <c r="K9" s="44"/>
      <c r="L9" s="148"/>
    </row>
    <row r="10" spans="2:12" ht="13.5">
      <c r="B10" s="146"/>
      <c r="C10" s="87" t="s">
        <v>74</v>
      </c>
      <c r="D10" s="87"/>
      <c r="E10" s="87"/>
      <c r="F10" s="87"/>
      <c r="G10" s="87"/>
      <c r="H10" s="87"/>
      <c r="I10" s="87"/>
      <c r="J10" s="87"/>
      <c r="K10" s="87"/>
      <c r="L10" s="148"/>
    </row>
    <row r="11" spans="2:12" ht="14.25" customHeight="1">
      <c r="B11" s="146"/>
      <c r="C11" s="149"/>
      <c r="D11" s="149"/>
      <c r="E11" s="149"/>
      <c r="F11" s="147"/>
      <c r="G11" s="364"/>
      <c r="H11" s="364"/>
      <c r="I11" s="364"/>
      <c r="J11" s="364"/>
      <c r="K11" s="364"/>
      <c r="L11" s="148"/>
    </row>
    <row r="12" spans="2:12" ht="14.25" customHeight="1">
      <c r="B12" s="146"/>
      <c r="C12" s="149"/>
      <c r="D12" s="149"/>
      <c r="E12" s="149"/>
      <c r="F12" s="149"/>
      <c r="G12" s="523" t="s">
        <v>312</v>
      </c>
      <c r="H12" s="523"/>
      <c r="I12" s="524" t="str">
        <f>IF(○!I4&lt;&gt;0,○!I4,"")</f>
        <v/>
      </c>
      <c r="J12" s="524"/>
      <c r="K12" s="524"/>
      <c r="L12" s="148"/>
    </row>
    <row r="13" spans="2:12" ht="14.25" customHeight="1">
      <c r="B13" s="146"/>
      <c r="C13" s="149"/>
      <c r="D13" s="149"/>
      <c r="E13" s="149"/>
      <c r="F13" s="149"/>
      <c r="G13" s="523"/>
      <c r="H13" s="523"/>
      <c r="I13" s="524"/>
      <c r="J13" s="524"/>
      <c r="K13" s="524"/>
      <c r="L13" s="148"/>
    </row>
    <row r="14" spans="2:12" ht="14.25" customHeight="1">
      <c r="B14" s="150"/>
      <c r="C14" s="149"/>
      <c r="D14" s="149"/>
      <c r="E14" s="44"/>
      <c r="F14" s="149"/>
      <c r="G14" s="525" t="s">
        <v>310</v>
      </c>
      <c r="H14" s="525"/>
      <c r="I14" s="524" t="str">
        <f>IF(○!I5&lt;&gt;0,○!I5,"")</f>
        <v/>
      </c>
      <c r="J14" s="524"/>
      <c r="K14" s="524"/>
      <c r="L14" s="148"/>
    </row>
    <row r="15" spans="2:12" ht="14.25" customHeight="1">
      <c r="B15" s="146"/>
      <c r="C15" s="149"/>
      <c r="D15" s="149"/>
      <c r="E15" s="44"/>
      <c r="F15" s="149"/>
      <c r="G15" s="525"/>
      <c r="H15" s="525"/>
      <c r="I15" s="524"/>
      <c r="J15" s="524"/>
      <c r="K15" s="524"/>
      <c r="L15" s="148"/>
    </row>
    <row r="16" spans="2:12" ht="14.25" customHeight="1">
      <c r="B16" s="146"/>
      <c r="C16" s="149"/>
      <c r="D16" s="149"/>
      <c r="E16" s="44"/>
      <c r="F16" s="149"/>
      <c r="G16" s="525" t="s">
        <v>311</v>
      </c>
      <c r="H16" s="525"/>
      <c r="I16" s="524" t="str">
        <f>IF(○!I6&lt;&gt;0,○!I6,"")&amp;" "&amp;IF(○!S6&lt;&gt;0,○!S6,"")</f>
        <v xml:space="preserve"> </v>
      </c>
      <c r="J16" s="524"/>
      <c r="K16" s="524"/>
      <c r="L16" s="148"/>
    </row>
    <row r="17" spans="2:12" ht="13.5">
      <c r="B17" s="146"/>
      <c r="C17" s="149"/>
      <c r="D17" s="149"/>
      <c r="E17" s="149"/>
      <c r="F17" s="44"/>
      <c r="G17" s="525"/>
      <c r="H17" s="525"/>
      <c r="I17" s="524"/>
      <c r="J17" s="524"/>
      <c r="K17" s="524"/>
      <c r="L17" s="148"/>
    </row>
    <row r="18" spans="2:12" ht="13.5">
      <c r="B18" s="146"/>
      <c r="C18" s="149"/>
      <c r="D18" s="149"/>
      <c r="E18" s="149"/>
      <c r="F18" s="44"/>
      <c r="G18" s="44"/>
      <c r="H18" s="44"/>
      <c r="I18" s="44"/>
      <c r="J18" s="152"/>
      <c r="K18" s="44"/>
      <c r="L18" s="148"/>
    </row>
    <row r="19" spans="2:12" ht="13.5">
      <c r="B19" s="150"/>
      <c r="C19" s="517" t="s">
        <v>3</v>
      </c>
      <c r="D19" s="517"/>
      <c r="E19" s="517"/>
      <c r="F19" s="517"/>
      <c r="G19" s="517"/>
      <c r="H19" s="517"/>
      <c r="I19" s="517"/>
      <c r="J19" s="517"/>
      <c r="K19" s="517"/>
      <c r="L19" s="148"/>
    </row>
    <row r="20" spans="2:12" ht="13.5">
      <c r="B20" s="153"/>
      <c r="C20" s="517"/>
      <c r="D20" s="517"/>
      <c r="E20" s="517"/>
      <c r="F20" s="517"/>
      <c r="G20" s="517"/>
      <c r="H20" s="517"/>
      <c r="I20" s="517"/>
      <c r="J20" s="517"/>
      <c r="K20" s="517"/>
      <c r="L20" s="148"/>
    </row>
    <row r="21" spans="2:12" ht="13.5">
      <c r="B21" s="153"/>
      <c r="C21" s="517"/>
      <c r="D21" s="517"/>
      <c r="E21" s="517"/>
      <c r="F21" s="517"/>
      <c r="G21" s="517"/>
      <c r="H21" s="517"/>
      <c r="I21" s="517"/>
      <c r="J21" s="517"/>
      <c r="K21" s="517"/>
      <c r="L21" s="148"/>
    </row>
    <row r="22" spans="2:12" ht="13.5">
      <c r="B22" s="153"/>
      <c r="C22" s="154"/>
      <c r="D22" s="154"/>
      <c r="E22" s="154"/>
      <c r="F22" s="154"/>
      <c r="G22" s="154"/>
      <c r="H22" s="154"/>
      <c r="I22" s="154"/>
      <c r="J22" s="154"/>
      <c r="K22" s="154"/>
      <c r="L22" s="148"/>
    </row>
    <row r="23" spans="2:12" ht="13.5">
      <c r="B23" s="146"/>
      <c r="C23" s="151"/>
      <c r="D23" s="149"/>
      <c r="E23" s="149"/>
      <c r="F23" s="149"/>
      <c r="G23" s="149"/>
      <c r="H23" s="149"/>
      <c r="I23" s="149"/>
      <c r="J23" s="151"/>
      <c r="K23" s="44"/>
      <c r="L23" s="148"/>
    </row>
    <row r="24" spans="2:12" ht="13.5">
      <c r="B24" s="150"/>
      <c r="C24" s="44"/>
      <c r="D24" s="44"/>
      <c r="E24" s="44"/>
      <c r="F24" s="44"/>
      <c r="G24" s="151" t="s">
        <v>4</v>
      </c>
      <c r="H24" s="44"/>
      <c r="I24" s="44"/>
      <c r="J24" s="44"/>
      <c r="K24" s="44"/>
      <c r="L24" s="148"/>
    </row>
    <row r="25" spans="2:12" ht="13.5">
      <c r="B25" s="150"/>
      <c r="C25" s="44"/>
      <c r="D25" s="44"/>
      <c r="E25" s="44"/>
      <c r="F25" s="44"/>
      <c r="G25" s="151"/>
      <c r="H25" s="44"/>
      <c r="I25" s="44"/>
      <c r="J25" s="44"/>
      <c r="K25" s="44"/>
      <c r="L25" s="148"/>
    </row>
    <row r="26" spans="2:12" ht="13.5">
      <c r="B26" s="150"/>
      <c r="C26" s="44"/>
      <c r="D26" s="44"/>
      <c r="E26" s="44"/>
      <c r="F26" s="44"/>
      <c r="G26" s="44"/>
      <c r="H26" s="44"/>
      <c r="I26" s="44"/>
      <c r="J26" s="44"/>
      <c r="K26" s="44"/>
      <c r="L26" s="148"/>
    </row>
    <row r="27" spans="2:12" ht="13.5">
      <c r="B27" s="146"/>
      <c r="C27" s="149"/>
      <c r="D27" s="147"/>
      <c r="E27" s="147"/>
      <c r="F27" s="147"/>
      <c r="G27" s="147"/>
      <c r="H27" s="147"/>
      <c r="I27" s="147"/>
      <c r="J27" s="149"/>
      <c r="K27" s="44"/>
      <c r="L27" s="148"/>
    </row>
    <row r="28" spans="2:12" ht="13.5">
      <c r="B28" s="155" t="s">
        <v>5</v>
      </c>
      <c r="C28" s="147"/>
      <c r="D28" s="147"/>
      <c r="E28" s="44"/>
      <c r="F28" s="156"/>
      <c r="G28" s="156"/>
      <c r="H28" s="156"/>
      <c r="I28" s="156"/>
      <c r="J28" s="156"/>
      <c r="K28" s="44"/>
      <c r="L28" s="148"/>
    </row>
    <row r="29" spans="2:12" ht="13.5">
      <c r="B29" s="155"/>
      <c r="C29" s="147"/>
      <c r="D29" s="147"/>
      <c r="E29" s="44"/>
      <c r="F29" s="156"/>
      <c r="G29" s="156"/>
      <c r="H29" s="156"/>
      <c r="I29" s="156"/>
      <c r="J29" s="156"/>
      <c r="K29" s="44"/>
      <c r="L29" s="148"/>
    </row>
    <row r="30" spans="2:12" ht="13.5">
      <c r="B30" s="146"/>
      <c r="C30" s="149"/>
      <c r="D30" s="44"/>
      <c r="E30" s="44"/>
      <c r="F30" s="156" t="str">
        <f>○!B2&amp;IF(○!D2=1,"元",○!D2)&amp;"年度 "&amp;○!H2</f>
        <v>　　年度 コミュニティ林業推進事業</v>
      </c>
      <c r="G30" s="147"/>
      <c r="H30" s="147"/>
      <c r="I30" s="147"/>
      <c r="J30" s="149"/>
      <c r="K30" s="44"/>
      <c r="L30" s="148"/>
    </row>
    <row r="31" spans="2:12" ht="13.5">
      <c r="B31" s="146"/>
      <c r="C31" s="149"/>
      <c r="D31" s="147"/>
      <c r="E31" s="147"/>
      <c r="F31" s="147"/>
      <c r="G31" s="147"/>
      <c r="H31" s="147"/>
      <c r="I31" s="147"/>
      <c r="J31" s="149"/>
      <c r="K31" s="44"/>
      <c r="L31" s="148"/>
    </row>
    <row r="32" spans="2:12" ht="13.5">
      <c r="B32" s="155" t="s">
        <v>6</v>
      </c>
      <c r="C32" s="147"/>
      <c r="D32" s="147"/>
      <c r="E32" s="147"/>
      <c r="F32" s="147"/>
      <c r="G32" s="147"/>
      <c r="H32" s="147"/>
      <c r="I32" s="147"/>
      <c r="J32" s="147"/>
      <c r="K32" s="44"/>
      <c r="L32" s="148"/>
    </row>
    <row r="33" spans="2:14" ht="13.5">
      <c r="B33" s="155"/>
      <c r="C33" s="147"/>
      <c r="D33" s="147"/>
      <c r="E33" s="147"/>
      <c r="F33" s="147"/>
      <c r="G33" s="147"/>
      <c r="H33" s="147"/>
      <c r="I33" s="147"/>
      <c r="J33" s="147"/>
      <c r="K33" s="44"/>
      <c r="L33" s="148"/>
    </row>
    <row r="34" spans="2:14" ht="13.5">
      <c r="B34" s="150"/>
      <c r="C34" s="44"/>
      <c r="D34" s="44"/>
      <c r="E34" s="44"/>
      <c r="F34" s="518" t="str">
        <f>IF(①収支予算!M14="","　　　　　　",DBCS(TEXT(①収支予算!E9,"#,###")))&amp;" 円"</f>
        <v>　　　　　　 円</v>
      </c>
      <c r="G34" s="518"/>
      <c r="H34" s="518"/>
      <c r="I34" s="44"/>
      <c r="J34" s="44"/>
      <c r="K34" s="44"/>
      <c r="L34" s="148"/>
    </row>
    <row r="35" spans="2:14" ht="13.5">
      <c r="B35" s="150"/>
      <c r="C35" s="44"/>
      <c r="D35" s="44"/>
      <c r="E35" s="44"/>
      <c r="F35" s="44"/>
      <c r="G35" s="44"/>
      <c r="H35" s="44"/>
      <c r="I35" s="44"/>
      <c r="J35" s="44"/>
      <c r="K35" s="44"/>
      <c r="L35" s="148"/>
    </row>
    <row r="36" spans="2:14" ht="13.5">
      <c r="B36" s="155" t="s">
        <v>102</v>
      </c>
      <c r="C36" s="147"/>
      <c r="D36" s="147"/>
      <c r="E36" s="147"/>
      <c r="F36" s="149"/>
      <c r="G36" s="149"/>
      <c r="H36" s="149"/>
      <c r="I36" s="149"/>
      <c r="J36" s="149"/>
      <c r="K36" s="44"/>
      <c r="L36" s="148"/>
    </row>
    <row r="37" spans="2:14" ht="12" customHeight="1">
      <c r="B37" s="146"/>
      <c r="C37" s="157"/>
      <c r="D37" s="494" t="s">
        <v>106</v>
      </c>
      <c r="E37" s="495"/>
      <c r="F37" s="496"/>
      <c r="G37" s="500" t="s">
        <v>107</v>
      </c>
      <c r="H37" s="507" t="s">
        <v>103</v>
      </c>
      <c r="I37" s="508"/>
      <c r="J37" s="509"/>
      <c r="K37" s="218"/>
      <c r="L37" s="148"/>
    </row>
    <row r="38" spans="2:14" ht="12" customHeight="1">
      <c r="B38" s="146"/>
      <c r="C38" s="157"/>
      <c r="D38" s="484"/>
      <c r="E38" s="485"/>
      <c r="F38" s="486"/>
      <c r="G38" s="501"/>
      <c r="H38" s="510"/>
      <c r="I38" s="511"/>
      <c r="J38" s="493"/>
      <c r="K38" s="218"/>
      <c r="L38" s="148"/>
    </row>
    <row r="39" spans="2:14" ht="12" customHeight="1">
      <c r="B39" s="146"/>
      <c r="C39" s="157"/>
      <c r="D39" s="497" t="s">
        <v>313</v>
      </c>
      <c r="E39" s="498"/>
      <c r="F39" s="499"/>
      <c r="G39" s="519"/>
      <c r="H39" s="512"/>
      <c r="I39" s="513"/>
      <c r="J39" s="516" t="s">
        <v>104</v>
      </c>
      <c r="K39" s="218"/>
      <c r="L39" s="148"/>
      <c r="N39" s="351"/>
    </row>
    <row r="40" spans="2:14" ht="12" customHeight="1">
      <c r="B40" s="146"/>
      <c r="C40" s="157"/>
      <c r="D40" s="481"/>
      <c r="E40" s="482"/>
      <c r="F40" s="483"/>
      <c r="G40" s="520"/>
      <c r="H40" s="514"/>
      <c r="I40" s="515"/>
      <c r="J40" s="492"/>
      <c r="K40" s="218"/>
      <c r="L40" s="148"/>
    </row>
    <row r="41" spans="2:14" ht="12" customHeight="1">
      <c r="B41" s="146"/>
      <c r="C41" s="157"/>
      <c r="D41" s="481" t="s">
        <v>314</v>
      </c>
      <c r="E41" s="482"/>
      <c r="F41" s="483"/>
      <c r="G41" s="479"/>
      <c r="H41" s="503"/>
      <c r="I41" s="504"/>
      <c r="J41" s="502"/>
      <c r="K41" s="218"/>
      <c r="L41" s="148"/>
    </row>
    <row r="42" spans="2:14" ht="13.5">
      <c r="B42" s="150"/>
      <c r="C42" s="157"/>
      <c r="D42" s="481"/>
      <c r="E42" s="482"/>
      <c r="F42" s="483"/>
      <c r="G42" s="479"/>
      <c r="H42" s="503"/>
      <c r="I42" s="504"/>
      <c r="J42" s="502"/>
      <c r="K42" s="218"/>
      <c r="L42" s="148"/>
    </row>
    <row r="43" spans="2:14" ht="13.5" customHeight="1">
      <c r="B43" s="146"/>
      <c r="C43" s="157"/>
      <c r="D43" s="481" t="s">
        <v>315</v>
      </c>
      <c r="E43" s="482" t="s">
        <v>162</v>
      </c>
      <c r="F43" s="483"/>
      <c r="G43" s="479"/>
      <c r="H43" s="505"/>
      <c r="I43" s="506"/>
      <c r="J43" s="492" t="s">
        <v>109</v>
      </c>
      <c r="K43" s="218"/>
      <c r="L43" s="148"/>
    </row>
    <row r="44" spans="2:14" ht="13.5">
      <c r="B44" s="146"/>
      <c r="C44" s="157"/>
      <c r="D44" s="481"/>
      <c r="E44" s="482"/>
      <c r="F44" s="483"/>
      <c r="G44" s="479"/>
      <c r="H44" s="505"/>
      <c r="I44" s="506"/>
      <c r="J44" s="492"/>
      <c r="K44" s="218"/>
      <c r="L44" s="148"/>
    </row>
    <row r="45" spans="2:14" ht="13.5" customHeight="1">
      <c r="B45" s="146"/>
      <c r="C45" s="157"/>
      <c r="D45" s="481"/>
      <c r="E45" s="482" t="s">
        <v>163</v>
      </c>
      <c r="F45" s="483"/>
      <c r="G45" s="479"/>
      <c r="H45" s="505"/>
      <c r="I45" s="506"/>
      <c r="J45" s="492" t="s">
        <v>110</v>
      </c>
      <c r="K45" s="6"/>
      <c r="L45" s="148"/>
    </row>
    <row r="46" spans="2:14" ht="13.5">
      <c r="B46" s="146"/>
      <c r="C46" s="157"/>
      <c r="D46" s="481"/>
      <c r="E46" s="482"/>
      <c r="F46" s="483"/>
      <c r="G46" s="479"/>
      <c r="H46" s="505"/>
      <c r="I46" s="506"/>
      <c r="J46" s="492"/>
      <c r="K46" s="218"/>
      <c r="L46" s="148"/>
    </row>
    <row r="47" spans="2:14" ht="13.5" customHeight="1">
      <c r="B47" s="146"/>
      <c r="C47" s="157"/>
      <c r="D47" s="481" t="s">
        <v>316</v>
      </c>
      <c r="E47" s="482"/>
      <c r="F47" s="483"/>
      <c r="G47" s="479"/>
      <c r="H47" s="488"/>
      <c r="I47" s="489"/>
      <c r="J47" s="492" t="s">
        <v>104</v>
      </c>
      <c r="K47" s="218"/>
      <c r="L47" s="148"/>
    </row>
    <row r="48" spans="2:14" ht="13.5">
      <c r="B48" s="150"/>
      <c r="C48" s="157"/>
      <c r="D48" s="484"/>
      <c r="E48" s="485"/>
      <c r="F48" s="486"/>
      <c r="G48" s="487"/>
      <c r="H48" s="490"/>
      <c r="I48" s="491"/>
      <c r="J48" s="493"/>
      <c r="K48" s="218"/>
      <c r="L48" s="148"/>
    </row>
    <row r="49" spans="2:12" ht="13.5">
      <c r="B49" s="146"/>
      <c r="C49" s="44"/>
      <c r="D49" s="480"/>
      <c r="E49" s="480"/>
      <c r="F49" s="159"/>
      <c r="G49" s="159"/>
      <c r="H49" s="159"/>
      <c r="I49" s="159"/>
      <c r="J49" s="149"/>
      <c r="K49" s="44"/>
      <c r="L49" s="148"/>
    </row>
    <row r="50" spans="2:12" ht="13.5">
      <c r="B50" s="155" t="s">
        <v>105</v>
      </c>
      <c r="C50" s="147"/>
      <c r="D50" s="147"/>
      <c r="E50" s="147"/>
      <c r="F50" s="149"/>
      <c r="G50" s="149"/>
      <c r="H50" s="149"/>
      <c r="I50" s="149"/>
      <c r="J50" s="149"/>
      <c r="K50" s="44"/>
      <c r="L50" s="148"/>
    </row>
    <row r="51" spans="2:12" ht="13.5">
      <c r="B51" s="146"/>
      <c r="C51" s="149"/>
      <c r="D51" s="478" t="str">
        <f>○!P8</f>
        <v>　　　　年　　月　　日</v>
      </c>
      <c r="E51" s="478"/>
      <c r="F51" s="478"/>
      <c r="G51" s="147"/>
      <c r="H51" s="147"/>
      <c r="I51" s="147"/>
      <c r="J51" s="160"/>
      <c r="K51" s="44"/>
      <c r="L51" s="148"/>
    </row>
    <row r="52" spans="2:12" ht="13.5">
      <c r="B52" s="161"/>
      <c r="C52" s="162"/>
      <c r="D52" s="162"/>
      <c r="E52" s="162"/>
      <c r="F52" s="163"/>
      <c r="G52" s="163"/>
      <c r="H52" s="163"/>
      <c r="I52" s="162"/>
      <c r="J52" s="164"/>
      <c r="K52" s="162"/>
      <c r="L52" s="165"/>
    </row>
    <row r="53" spans="2:12" ht="13.5">
      <c r="B53" s="149"/>
      <c r="C53" s="158"/>
      <c r="D53" s="158"/>
      <c r="E53" s="158"/>
      <c r="F53" s="158"/>
      <c r="G53" s="158"/>
      <c r="H53" s="158"/>
      <c r="I53" s="158"/>
      <c r="J53" s="160"/>
      <c r="K53" s="158"/>
      <c r="L53" s="158"/>
    </row>
    <row r="54" spans="2:12" ht="13.5">
      <c r="B54" s="158" t="s">
        <v>82</v>
      </c>
      <c r="C54" s="158"/>
      <c r="D54" s="158"/>
      <c r="E54" s="158"/>
      <c r="F54" s="158"/>
      <c r="G54" s="158"/>
      <c r="H54" s="158"/>
      <c r="I54" s="158"/>
      <c r="J54" s="160"/>
      <c r="K54" s="158"/>
      <c r="L54" s="158"/>
    </row>
    <row r="55" spans="2:12">
      <c r="B55" s="10"/>
      <c r="J55" s="10"/>
    </row>
    <row r="56" spans="2:12">
      <c r="B56" s="10"/>
      <c r="J56" s="10"/>
    </row>
    <row r="57" spans="2:12">
      <c r="B57" s="10"/>
      <c r="J57" s="10"/>
    </row>
    <row r="58" spans="2:12">
      <c r="B58" s="10"/>
      <c r="C58" s="10"/>
      <c r="D58" s="10"/>
      <c r="E58" s="10"/>
      <c r="F58" s="10"/>
      <c r="G58" s="10"/>
      <c r="H58" s="10"/>
      <c r="I58" s="10"/>
      <c r="J58" s="10"/>
    </row>
    <row r="59" spans="2:12">
      <c r="F59" s="10"/>
      <c r="G59" s="10"/>
      <c r="H59" s="10"/>
      <c r="I59" s="10"/>
      <c r="J59" s="10"/>
    </row>
    <row r="60" spans="2:12">
      <c r="B60" s="10"/>
      <c r="C60" s="10"/>
      <c r="D60" s="10"/>
      <c r="E60" s="10"/>
      <c r="F60" s="10"/>
      <c r="G60" s="10"/>
      <c r="H60" s="10"/>
      <c r="I60" s="10"/>
      <c r="J60" s="10"/>
    </row>
    <row r="61" spans="2:12">
      <c r="B61" s="10"/>
      <c r="C61" s="10"/>
      <c r="E61" s="10"/>
      <c r="F61" s="10"/>
      <c r="G61" s="10"/>
      <c r="H61" s="10"/>
      <c r="I61" s="10"/>
      <c r="J61" s="10"/>
    </row>
    <row r="62" spans="2:12">
      <c r="B62" s="10"/>
      <c r="C62" s="10"/>
      <c r="D62" s="10"/>
      <c r="E62" s="10"/>
      <c r="F62" s="10"/>
      <c r="G62" s="10"/>
      <c r="H62" s="10"/>
      <c r="I62" s="10"/>
      <c r="J62" s="10"/>
    </row>
    <row r="63" spans="2:12">
      <c r="B63" s="10"/>
      <c r="C63" s="10"/>
      <c r="D63" s="10"/>
      <c r="E63" s="10"/>
      <c r="F63" s="10"/>
      <c r="G63" s="10"/>
      <c r="H63" s="10"/>
      <c r="I63" s="10"/>
      <c r="J63" s="12"/>
    </row>
    <row r="64" spans="2:12">
      <c r="F64" s="10"/>
      <c r="G64" s="10"/>
      <c r="H64" s="10"/>
      <c r="I64" s="10"/>
    </row>
    <row r="65" spans="2:9">
      <c r="B65" s="10"/>
      <c r="C65" s="10"/>
      <c r="D65" s="10"/>
      <c r="E65" s="10"/>
      <c r="F65" s="10"/>
      <c r="G65" s="10"/>
      <c r="H65" s="10"/>
      <c r="I65" s="10"/>
    </row>
    <row r="66" spans="2:9">
      <c r="B66" s="10"/>
      <c r="C66" s="10"/>
      <c r="I66" s="12"/>
    </row>
  </sheetData>
  <mergeCells count="36">
    <mergeCell ref="C19:K21"/>
    <mergeCell ref="F34:H34"/>
    <mergeCell ref="G39:G40"/>
    <mergeCell ref="G41:G42"/>
    <mergeCell ref="I4:K4"/>
    <mergeCell ref="C7:K7"/>
    <mergeCell ref="G12:H13"/>
    <mergeCell ref="I12:K13"/>
    <mergeCell ref="G14:H15"/>
    <mergeCell ref="I14:K15"/>
    <mergeCell ref="G16:H17"/>
    <mergeCell ref="I16:K17"/>
    <mergeCell ref="H47:I48"/>
    <mergeCell ref="J47:J48"/>
    <mergeCell ref="J45:J46"/>
    <mergeCell ref="J43:J44"/>
    <mergeCell ref="D37:F38"/>
    <mergeCell ref="D39:F40"/>
    <mergeCell ref="D41:F42"/>
    <mergeCell ref="G37:G38"/>
    <mergeCell ref="J41:J42"/>
    <mergeCell ref="H41:I42"/>
    <mergeCell ref="H43:I44"/>
    <mergeCell ref="H45:I46"/>
    <mergeCell ref="H37:J38"/>
    <mergeCell ref="H39:I40"/>
    <mergeCell ref="J39:J40"/>
    <mergeCell ref="D51:F51"/>
    <mergeCell ref="G43:G44"/>
    <mergeCell ref="G45:G46"/>
    <mergeCell ref="D49:E49"/>
    <mergeCell ref="D43:D46"/>
    <mergeCell ref="E43:F44"/>
    <mergeCell ref="E45:F46"/>
    <mergeCell ref="D47:F48"/>
    <mergeCell ref="G47:G48"/>
  </mergeCells>
  <phoneticPr fontId="1"/>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33"/>
  <sheetViews>
    <sheetView showZeros="0" view="pageBreakPreview" topLeftCell="A13" zoomScaleSheetLayoutView="100" workbookViewId="0">
      <selection activeCell="G5" sqref="G5:G6"/>
    </sheetView>
  </sheetViews>
  <sheetFormatPr defaultRowHeight="14.25" customHeight="1"/>
  <cols>
    <col min="1" max="2" width="2.375" style="17" customWidth="1"/>
    <col min="3" max="3" width="5.625" style="17" customWidth="1"/>
    <col min="4" max="4" width="22.375" style="17" customWidth="1"/>
    <col min="5" max="5" width="13" style="17" customWidth="1"/>
    <col min="6" max="6" width="11" style="17" customWidth="1"/>
    <col min="7" max="7" width="16.5" style="17" customWidth="1"/>
    <col min="8" max="8" width="12.625" style="17" customWidth="1"/>
    <col min="9" max="9" width="2.375" style="17" customWidth="1"/>
    <col min="10" max="10" width="9" style="17" customWidth="1"/>
    <col min="11" max="227" width="9" style="17"/>
    <col min="228" max="232" width="5.375" style="17" customWidth="1"/>
    <col min="233" max="233" width="12.875" style="17" customWidth="1"/>
    <col min="234" max="234" width="6.375" style="17" customWidth="1"/>
    <col min="235" max="235" width="4.875" style="17" customWidth="1"/>
    <col min="236" max="236" width="8.5" style="17" customWidth="1"/>
    <col min="237" max="240" width="12.625" style="17" customWidth="1"/>
    <col min="241" max="241" width="6.5" style="17" customWidth="1"/>
    <col min="242" max="242" width="12.625" style="17" customWidth="1"/>
    <col min="243" max="243" width="6.625" style="17" customWidth="1"/>
    <col min="244" max="244" width="5.625" style="17" customWidth="1"/>
    <col min="245" max="245" width="12.625" style="17" customWidth="1"/>
    <col min="246" max="246" width="4.125" style="17" customWidth="1"/>
    <col min="247" max="247" width="1.125" style="17" customWidth="1"/>
    <col min="248" max="248" width="9" style="17"/>
    <col min="249" max="249" width="10.5" style="17" bestFit="1" customWidth="1"/>
    <col min="250" max="483" width="9" style="17"/>
    <col min="484" max="488" width="5.375" style="17" customWidth="1"/>
    <col min="489" max="489" width="12.875" style="17" customWidth="1"/>
    <col min="490" max="490" width="6.375" style="17" customWidth="1"/>
    <col min="491" max="491" width="4.875" style="17" customWidth="1"/>
    <col min="492" max="492" width="8.5" style="17" customWidth="1"/>
    <col min="493" max="496" width="12.625" style="17" customWidth="1"/>
    <col min="497" max="497" width="6.5" style="17" customWidth="1"/>
    <col min="498" max="498" width="12.625" style="17" customWidth="1"/>
    <col min="499" max="499" width="6.625" style="17" customWidth="1"/>
    <col min="500" max="500" width="5.625" style="17" customWidth="1"/>
    <col min="501" max="501" width="12.625" style="17" customWidth="1"/>
    <col min="502" max="502" width="4.125" style="17" customWidth="1"/>
    <col min="503" max="503" width="1.125" style="17" customWidth="1"/>
    <col min="504" max="504" width="9" style="17"/>
    <col min="505" max="505" width="10.5" style="17" bestFit="1" customWidth="1"/>
    <col min="506" max="739" width="9" style="17"/>
    <col min="740" max="744" width="5.375" style="17" customWidth="1"/>
    <col min="745" max="745" width="12.875" style="17" customWidth="1"/>
    <col min="746" max="746" width="6.375" style="17" customWidth="1"/>
    <col min="747" max="747" width="4.875" style="17" customWidth="1"/>
    <col min="748" max="748" width="8.5" style="17" customWidth="1"/>
    <col min="749" max="752" width="12.625" style="17" customWidth="1"/>
    <col min="753" max="753" width="6.5" style="17" customWidth="1"/>
    <col min="754" max="754" width="12.625" style="17" customWidth="1"/>
    <col min="755" max="755" width="6.625" style="17" customWidth="1"/>
    <col min="756" max="756" width="5.625" style="17" customWidth="1"/>
    <col min="757" max="757" width="12.625" style="17" customWidth="1"/>
    <col min="758" max="758" width="4.125" style="17" customWidth="1"/>
    <col min="759" max="759" width="1.125" style="17" customWidth="1"/>
    <col min="760" max="760" width="9" style="17"/>
    <col min="761" max="761" width="10.5" style="17" bestFit="1" customWidth="1"/>
    <col min="762" max="995" width="9" style="17"/>
    <col min="996" max="1000" width="5.375" style="17" customWidth="1"/>
    <col min="1001" max="1001" width="12.875" style="17" customWidth="1"/>
    <col min="1002" max="1002" width="6.375" style="17" customWidth="1"/>
    <col min="1003" max="1003" width="4.875" style="17" customWidth="1"/>
    <col min="1004" max="1004" width="8.5" style="17" customWidth="1"/>
    <col min="1005" max="1008" width="12.625" style="17" customWidth="1"/>
    <col min="1009" max="1009" width="6.5" style="17" customWidth="1"/>
    <col min="1010" max="1010" width="12.625" style="17" customWidth="1"/>
    <col min="1011" max="1011" width="6.625" style="17" customWidth="1"/>
    <col min="1012" max="1012" width="5.625" style="17" customWidth="1"/>
    <col min="1013" max="1013" width="12.625" style="17" customWidth="1"/>
    <col min="1014" max="1014" width="4.125" style="17" customWidth="1"/>
    <col min="1015" max="1015" width="1.125" style="17" customWidth="1"/>
    <col min="1016" max="1016" width="9" style="17"/>
    <col min="1017" max="1017" width="10.5" style="17" bestFit="1" customWidth="1"/>
    <col min="1018" max="1251" width="9" style="17"/>
    <col min="1252" max="1256" width="5.375" style="17" customWidth="1"/>
    <col min="1257" max="1257" width="12.875" style="17" customWidth="1"/>
    <col min="1258" max="1258" width="6.375" style="17" customWidth="1"/>
    <col min="1259" max="1259" width="4.875" style="17" customWidth="1"/>
    <col min="1260" max="1260" width="8.5" style="17" customWidth="1"/>
    <col min="1261" max="1264" width="12.625" style="17" customWidth="1"/>
    <col min="1265" max="1265" width="6.5" style="17" customWidth="1"/>
    <col min="1266" max="1266" width="12.625" style="17" customWidth="1"/>
    <col min="1267" max="1267" width="6.625" style="17" customWidth="1"/>
    <col min="1268" max="1268" width="5.625" style="17" customWidth="1"/>
    <col min="1269" max="1269" width="12.625" style="17" customWidth="1"/>
    <col min="1270" max="1270" width="4.125" style="17" customWidth="1"/>
    <col min="1271" max="1271" width="1.125" style="17" customWidth="1"/>
    <col min="1272" max="1272" width="9" style="17"/>
    <col min="1273" max="1273" width="10.5" style="17" bestFit="1" customWidth="1"/>
    <col min="1274" max="1507" width="9" style="17"/>
    <col min="1508" max="1512" width="5.375" style="17" customWidth="1"/>
    <col min="1513" max="1513" width="12.875" style="17" customWidth="1"/>
    <col min="1514" max="1514" width="6.375" style="17" customWidth="1"/>
    <col min="1515" max="1515" width="4.875" style="17" customWidth="1"/>
    <col min="1516" max="1516" width="8.5" style="17" customWidth="1"/>
    <col min="1517" max="1520" width="12.625" style="17" customWidth="1"/>
    <col min="1521" max="1521" width="6.5" style="17" customWidth="1"/>
    <col min="1522" max="1522" width="12.625" style="17" customWidth="1"/>
    <col min="1523" max="1523" width="6.625" style="17" customWidth="1"/>
    <col min="1524" max="1524" width="5.625" style="17" customWidth="1"/>
    <col min="1525" max="1525" width="12.625" style="17" customWidth="1"/>
    <col min="1526" max="1526" width="4.125" style="17" customWidth="1"/>
    <col min="1527" max="1527" width="1.125" style="17" customWidth="1"/>
    <col min="1528" max="1528" width="9" style="17"/>
    <col min="1529" max="1529" width="10.5" style="17" bestFit="1" customWidth="1"/>
    <col min="1530" max="1763" width="9" style="17"/>
    <col min="1764" max="1768" width="5.375" style="17" customWidth="1"/>
    <col min="1769" max="1769" width="12.875" style="17" customWidth="1"/>
    <col min="1770" max="1770" width="6.375" style="17" customWidth="1"/>
    <col min="1771" max="1771" width="4.875" style="17" customWidth="1"/>
    <col min="1772" max="1772" width="8.5" style="17" customWidth="1"/>
    <col min="1773" max="1776" width="12.625" style="17" customWidth="1"/>
    <col min="1777" max="1777" width="6.5" style="17" customWidth="1"/>
    <col min="1778" max="1778" width="12.625" style="17" customWidth="1"/>
    <col min="1779" max="1779" width="6.625" style="17" customWidth="1"/>
    <col min="1780" max="1780" width="5.625" style="17" customWidth="1"/>
    <col min="1781" max="1781" width="12.625" style="17" customWidth="1"/>
    <col min="1782" max="1782" width="4.125" style="17" customWidth="1"/>
    <col min="1783" max="1783" width="1.125" style="17" customWidth="1"/>
    <col min="1784" max="1784" width="9" style="17"/>
    <col min="1785" max="1785" width="10.5" style="17" bestFit="1" customWidth="1"/>
    <col min="1786" max="2019" width="9" style="17"/>
    <col min="2020" max="2024" width="5.375" style="17" customWidth="1"/>
    <col min="2025" max="2025" width="12.875" style="17" customWidth="1"/>
    <col min="2026" max="2026" width="6.375" style="17" customWidth="1"/>
    <col min="2027" max="2027" width="4.875" style="17" customWidth="1"/>
    <col min="2028" max="2028" width="8.5" style="17" customWidth="1"/>
    <col min="2029" max="2032" width="12.625" style="17" customWidth="1"/>
    <col min="2033" max="2033" width="6.5" style="17" customWidth="1"/>
    <col min="2034" max="2034" width="12.625" style="17" customWidth="1"/>
    <col min="2035" max="2035" width="6.625" style="17" customWidth="1"/>
    <col min="2036" max="2036" width="5.625" style="17" customWidth="1"/>
    <col min="2037" max="2037" width="12.625" style="17" customWidth="1"/>
    <col min="2038" max="2038" width="4.125" style="17" customWidth="1"/>
    <col min="2039" max="2039" width="1.125" style="17" customWidth="1"/>
    <col min="2040" max="2040" width="9" style="17"/>
    <col min="2041" max="2041" width="10.5" style="17" bestFit="1" customWidth="1"/>
    <col min="2042" max="2275" width="9" style="17"/>
    <col min="2276" max="2280" width="5.375" style="17" customWidth="1"/>
    <col min="2281" max="2281" width="12.875" style="17" customWidth="1"/>
    <col min="2282" max="2282" width="6.375" style="17" customWidth="1"/>
    <col min="2283" max="2283" width="4.875" style="17" customWidth="1"/>
    <col min="2284" max="2284" width="8.5" style="17" customWidth="1"/>
    <col min="2285" max="2288" width="12.625" style="17" customWidth="1"/>
    <col min="2289" max="2289" width="6.5" style="17" customWidth="1"/>
    <col min="2290" max="2290" width="12.625" style="17" customWidth="1"/>
    <col min="2291" max="2291" width="6.625" style="17" customWidth="1"/>
    <col min="2292" max="2292" width="5.625" style="17" customWidth="1"/>
    <col min="2293" max="2293" width="12.625" style="17" customWidth="1"/>
    <col min="2294" max="2294" width="4.125" style="17" customWidth="1"/>
    <col min="2295" max="2295" width="1.125" style="17" customWidth="1"/>
    <col min="2296" max="2296" width="9" style="17"/>
    <col min="2297" max="2297" width="10.5" style="17" bestFit="1" customWidth="1"/>
    <col min="2298" max="2531" width="9" style="17"/>
    <col min="2532" max="2536" width="5.375" style="17" customWidth="1"/>
    <col min="2537" max="2537" width="12.875" style="17" customWidth="1"/>
    <col min="2538" max="2538" width="6.375" style="17" customWidth="1"/>
    <col min="2539" max="2539" width="4.875" style="17" customWidth="1"/>
    <col min="2540" max="2540" width="8.5" style="17" customWidth="1"/>
    <col min="2541" max="2544" width="12.625" style="17" customWidth="1"/>
    <col min="2545" max="2545" width="6.5" style="17" customWidth="1"/>
    <col min="2546" max="2546" width="12.625" style="17" customWidth="1"/>
    <col min="2547" max="2547" width="6.625" style="17" customWidth="1"/>
    <col min="2548" max="2548" width="5.625" style="17" customWidth="1"/>
    <col min="2549" max="2549" width="12.625" style="17" customWidth="1"/>
    <col min="2550" max="2550" width="4.125" style="17" customWidth="1"/>
    <col min="2551" max="2551" width="1.125" style="17" customWidth="1"/>
    <col min="2552" max="2552" width="9" style="17"/>
    <col min="2553" max="2553" width="10.5" style="17" bestFit="1" customWidth="1"/>
    <col min="2554" max="2787" width="9" style="17"/>
    <col min="2788" max="2792" width="5.375" style="17" customWidth="1"/>
    <col min="2793" max="2793" width="12.875" style="17" customWidth="1"/>
    <col min="2794" max="2794" width="6.375" style="17" customWidth="1"/>
    <col min="2795" max="2795" width="4.875" style="17" customWidth="1"/>
    <col min="2796" max="2796" width="8.5" style="17" customWidth="1"/>
    <col min="2797" max="2800" width="12.625" style="17" customWidth="1"/>
    <col min="2801" max="2801" width="6.5" style="17" customWidth="1"/>
    <col min="2802" max="2802" width="12.625" style="17" customWidth="1"/>
    <col min="2803" max="2803" width="6.625" style="17" customWidth="1"/>
    <col min="2804" max="2804" width="5.625" style="17" customWidth="1"/>
    <col min="2805" max="2805" width="12.625" style="17" customWidth="1"/>
    <col min="2806" max="2806" width="4.125" style="17" customWidth="1"/>
    <col min="2807" max="2807" width="1.125" style="17" customWidth="1"/>
    <col min="2808" max="2808" width="9" style="17"/>
    <col min="2809" max="2809" width="10.5" style="17" bestFit="1" customWidth="1"/>
    <col min="2810" max="3043" width="9" style="17"/>
    <col min="3044" max="3048" width="5.375" style="17" customWidth="1"/>
    <col min="3049" max="3049" width="12.875" style="17" customWidth="1"/>
    <col min="3050" max="3050" width="6.375" style="17" customWidth="1"/>
    <col min="3051" max="3051" width="4.875" style="17" customWidth="1"/>
    <col min="3052" max="3052" width="8.5" style="17" customWidth="1"/>
    <col min="3053" max="3056" width="12.625" style="17" customWidth="1"/>
    <col min="3057" max="3057" width="6.5" style="17" customWidth="1"/>
    <col min="3058" max="3058" width="12.625" style="17" customWidth="1"/>
    <col min="3059" max="3059" width="6.625" style="17" customWidth="1"/>
    <col min="3060" max="3060" width="5.625" style="17" customWidth="1"/>
    <col min="3061" max="3061" width="12.625" style="17" customWidth="1"/>
    <col min="3062" max="3062" width="4.125" style="17" customWidth="1"/>
    <col min="3063" max="3063" width="1.125" style="17" customWidth="1"/>
    <col min="3064" max="3064" width="9" style="17"/>
    <col min="3065" max="3065" width="10.5" style="17" bestFit="1" customWidth="1"/>
    <col min="3066" max="3299" width="9" style="17"/>
    <col min="3300" max="3304" width="5.375" style="17" customWidth="1"/>
    <col min="3305" max="3305" width="12.875" style="17" customWidth="1"/>
    <col min="3306" max="3306" width="6.375" style="17" customWidth="1"/>
    <col min="3307" max="3307" width="4.875" style="17" customWidth="1"/>
    <col min="3308" max="3308" width="8.5" style="17" customWidth="1"/>
    <col min="3309" max="3312" width="12.625" style="17" customWidth="1"/>
    <col min="3313" max="3313" width="6.5" style="17" customWidth="1"/>
    <col min="3314" max="3314" width="12.625" style="17" customWidth="1"/>
    <col min="3315" max="3315" width="6.625" style="17" customWidth="1"/>
    <col min="3316" max="3316" width="5.625" style="17" customWidth="1"/>
    <col min="3317" max="3317" width="12.625" style="17" customWidth="1"/>
    <col min="3318" max="3318" width="4.125" style="17" customWidth="1"/>
    <col min="3319" max="3319" width="1.125" style="17" customWidth="1"/>
    <col min="3320" max="3320" width="9" style="17"/>
    <col min="3321" max="3321" width="10.5" style="17" bestFit="1" customWidth="1"/>
    <col min="3322" max="3555" width="9" style="17"/>
    <col min="3556" max="3560" width="5.375" style="17" customWidth="1"/>
    <col min="3561" max="3561" width="12.875" style="17" customWidth="1"/>
    <col min="3562" max="3562" width="6.375" style="17" customWidth="1"/>
    <col min="3563" max="3563" width="4.875" style="17" customWidth="1"/>
    <col min="3564" max="3564" width="8.5" style="17" customWidth="1"/>
    <col min="3565" max="3568" width="12.625" style="17" customWidth="1"/>
    <col min="3569" max="3569" width="6.5" style="17" customWidth="1"/>
    <col min="3570" max="3570" width="12.625" style="17" customWidth="1"/>
    <col min="3571" max="3571" width="6.625" style="17" customWidth="1"/>
    <col min="3572" max="3572" width="5.625" style="17" customWidth="1"/>
    <col min="3573" max="3573" width="12.625" style="17" customWidth="1"/>
    <col min="3574" max="3574" width="4.125" style="17" customWidth="1"/>
    <col min="3575" max="3575" width="1.125" style="17" customWidth="1"/>
    <col min="3576" max="3576" width="9" style="17"/>
    <col min="3577" max="3577" width="10.5" style="17" bestFit="1" customWidth="1"/>
    <col min="3578" max="3811" width="9" style="17"/>
    <col min="3812" max="3816" width="5.375" style="17" customWidth="1"/>
    <col min="3817" max="3817" width="12.875" style="17" customWidth="1"/>
    <col min="3818" max="3818" width="6.375" style="17" customWidth="1"/>
    <col min="3819" max="3819" width="4.875" style="17" customWidth="1"/>
    <col min="3820" max="3820" width="8.5" style="17" customWidth="1"/>
    <col min="3821" max="3824" width="12.625" style="17" customWidth="1"/>
    <col min="3825" max="3825" width="6.5" style="17" customWidth="1"/>
    <col min="3826" max="3826" width="12.625" style="17" customWidth="1"/>
    <col min="3827" max="3827" width="6.625" style="17" customWidth="1"/>
    <col min="3828" max="3828" width="5.625" style="17" customWidth="1"/>
    <col min="3829" max="3829" width="12.625" style="17" customWidth="1"/>
    <col min="3830" max="3830" width="4.125" style="17" customWidth="1"/>
    <col min="3831" max="3831" width="1.125" style="17" customWidth="1"/>
    <col min="3832" max="3832" width="9" style="17"/>
    <col min="3833" max="3833" width="10.5" style="17" bestFit="1" customWidth="1"/>
    <col min="3834" max="4067" width="9" style="17"/>
    <col min="4068" max="4072" width="5.375" style="17" customWidth="1"/>
    <col min="4073" max="4073" width="12.875" style="17" customWidth="1"/>
    <col min="4074" max="4074" width="6.375" style="17" customWidth="1"/>
    <col min="4075" max="4075" width="4.875" style="17" customWidth="1"/>
    <col min="4076" max="4076" width="8.5" style="17" customWidth="1"/>
    <col min="4077" max="4080" width="12.625" style="17" customWidth="1"/>
    <col min="4081" max="4081" width="6.5" style="17" customWidth="1"/>
    <col min="4082" max="4082" width="12.625" style="17" customWidth="1"/>
    <col min="4083" max="4083" width="6.625" style="17" customWidth="1"/>
    <col min="4084" max="4084" width="5.625" style="17" customWidth="1"/>
    <col min="4085" max="4085" width="12.625" style="17" customWidth="1"/>
    <col min="4086" max="4086" width="4.125" style="17" customWidth="1"/>
    <col min="4087" max="4087" width="1.125" style="17" customWidth="1"/>
    <col min="4088" max="4088" width="9" style="17"/>
    <col min="4089" max="4089" width="10.5" style="17" bestFit="1" customWidth="1"/>
    <col min="4090" max="4323" width="9" style="17"/>
    <col min="4324" max="4328" width="5.375" style="17" customWidth="1"/>
    <col min="4329" max="4329" width="12.875" style="17" customWidth="1"/>
    <col min="4330" max="4330" width="6.375" style="17" customWidth="1"/>
    <col min="4331" max="4331" width="4.875" style="17" customWidth="1"/>
    <col min="4332" max="4332" width="8.5" style="17" customWidth="1"/>
    <col min="4333" max="4336" width="12.625" style="17" customWidth="1"/>
    <col min="4337" max="4337" width="6.5" style="17" customWidth="1"/>
    <col min="4338" max="4338" width="12.625" style="17" customWidth="1"/>
    <col min="4339" max="4339" width="6.625" style="17" customWidth="1"/>
    <col min="4340" max="4340" width="5.625" style="17" customWidth="1"/>
    <col min="4341" max="4341" width="12.625" style="17" customWidth="1"/>
    <col min="4342" max="4342" width="4.125" style="17" customWidth="1"/>
    <col min="4343" max="4343" width="1.125" style="17" customWidth="1"/>
    <col min="4344" max="4344" width="9" style="17"/>
    <col min="4345" max="4345" width="10.5" style="17" bestFit="1" customWidth="1"/>
    <col min="4346" max="4579" width="9" style="17"/>
    <col min="4580" max="4584" width="5.375" style="17" customWidth="1"/>
    <col min="4585" max="4585" width="12.875" style="17" customWidth="1"/>
    <col min="4586" max="4586" width="6.375" style="17" customWidth="1"/>
    <col min="4587" max="4587" width="4.875" style="17" customWidth="1"/>
    <col min="4588" max="4588" width="8.5" style="17" customWidth="1"/>
    <col min="4589" max="4592" width="12.625" style="17" customWidth="1"/>
    <col min="4593" max="4593" width="6.5" style="17" customWidth="1"/>
    <col min="4594" max="4594" width="12.625" style="17" customWidth="1"/>
    <col min="4595" max="4595" width="6.625" style="17" customWidth="1"/>
    <col min="4596" max="4596" width="5.625" style="17" customWidth="1"/>
    <col min="4597" max="4597" width="12.625" style="17" customWidth="1"/>
    <col min="4598" max="4598" width="4.125" style="17" customWidth="1"/>
    <col min="4599" max="4599" width="1.125" style="17" customWidth="1"/>
    <col min="4600" max="4600" width="9" style="17"/>
    <col min="4601" max="4601" width="10.5" style="17" bestFit="1" customWidth="1"/>
    <col min="4602" max="4835" width="9" style="17"/>
    <col min="4836" max="4840" width="5.375" style="17" customWidth="1"/>
    <col min="4841" max="4841" width="12.875" style="17" customWidth="1"/>
    <col min="4842" max="4842" width="6.375" style="17" customWidth="1"/>
    <col min="4843" max="4843" width="4.875" style="17" customWidth="1"/>
    <col min="4844" max="4844" width="8.5" style="17" customWidth="1"/>
    <col min="4845" max="4848" width="12.625" style="17" customWidth="1"/>
    <col min="4849" max="4849" width="6.5" style="17" customWidth="1"/>
    <col min="4850" max="4850" width="12.625" style="17" customWidth="1"/>
    <col min="4851" max="4851" width="6.625" style="17" customWidth="1"/>
    <col min="4852" max="4852" width="5.625" style="17" customWidth="1"/>
    <col min="4853" max="4853" width="12.625" style="17" customWidth="1"/>
    <col min="4854" max="4854" width="4.125" style="17" customWidth="1"/>
    <col min="4855" max="4855" width="1.125" style="17" customWidth="1"/>
    <col min="4856" max="4856" width="9" style="17"/>
    <col min="4857" max="4857" width="10.5" style="17" bestFit="1" customWidth="1"/>
    <col min="4858" max="5091" width="9" style="17"/>
    <col min="5092" max="5096" width="5.375" style="17" customWidth="1"/>
    <col min="5097" max="5097" width="12.875" style="17" customWidth="1"/>
    <col min="5098" max="5098" width="6.375" style="17" customWidth="1"/>
    <col min="5099" max="5099" width="4.875" style="17" customWidth="1"/>
    <col min="5100" max="5100" width="8.5" style="17" customWidth="1"/>
    <col min="5101" max="5104" width="12.625" style="17" customWidth="1"/>
    <col min="5105" max="5105" width="6.5" style="17" customWidth="1"/>
    <col min="5106" max="5106" width="12.625" style="17" customWidth="1"/>
    <col min="5107" max="5107" width="6.625" style="17" customWidth="1"/>
    <col min="5108" max="5108" width="5.625" style="17" customWidth="1"/>
    <col min="5109" max="5109" width="12.625" style="17" customWidth="1"/>
    <col min="5110" max="5110" width="4.125" style="17" customWidth="1"/>
    <col min="5111" max="5111" width="1.125" style="17" customWidth="1"/>
    <col min="5112" max="5112" width="9" style="17"/>
    <col min="5113" max="5113" width="10.5" style="17" bestFit="1" customWidth="1"/>
    <col min="5114" max="5347" width="9" style="17"/>
    <col min="5348" max="5352" width="5.375" style="17" customWidth="1"/>
    <col min="5353" max="5353" width="12.875" style="17" customWidth="1"/>
    <col min="5354" max="5354" width="6.375" style="17" customWidth="1"/>
    <col min="5355" max="5355" width="4.875" style="17" customWidth="1"/>
    <col min="5356" max="5356" width="8.5" style="17" customWidth="1"/>
    <col min="5357" max="5360" width="12.625" style="17" customWidth="1"/>
    <col min="5361" max="5361" width="6.5" style="17" customWidth="1"/>
    <col min="5362" max="5362" width="12.625" style="17" customWidth="1"/>
    <col min="5363" max="5363" width="6.625" style="17" customWidth="1"/>
    <col min="5364" max="5364" width="5.625" style="17" customWidth="1"/>
    <col min="5365" max="5365" width="12.625" style="17" customWidth="1"/>
    <col min="5366" max="5366" width="4.125" style="17" customWidth="1"/>
    <col min="5367" max="5367" width="1.125" style="17" customWidth="1"/>
    <col min="5368" max="5368" width="9" style="17"/>
    <col min="5369" max="5369" width="10.5" style="17" bestFit="1" customWidth="1"/>
    <col min="5370" max="5603" width="9" style="17"/>
    <col min="5604" max="5608" width="5.375" style="17" customWidth="1"/>
    <col min="5609" max="5609" width="12.875" style="17" customWidth="1"/>
    <col min="5610" max="5610" width="6.375" style="17" customWidth="1"/>
    <col min="5611" max="5611" width="4.875" style="17" customWidth="1"/>
    <col min="5612" max="5612" width="8.5" style="17" customWidth="1"/>
    <col min="5613" max="5616" width="12.625" style="17" customWidth="1"/>
    <col min="5617" max="5617" width="6.5" style="17" customWidth="1"/>
    <col min="5618" max="5618" width="12.625" style="17" customWidth="1"/>
    <col min="5619" max="5619" width="6.625" style="17" customWidth="1"/>
    <col min="5620" max="5620" width="5.625" style="17" customWidth="1"/>
    <col min="5621" max="5621" width="12.625" style="17" customWidth="1"/>
    <col min="5622" max="5622" width="4.125" style="17" customWidth="1"/>
    <col min="5623" max="5623" width="1.125" style="17" customWidth="1"/>
    <col min="5624" max="5624" width="9" style="17"/>
    <col min="5625" max="5625" width="10.5" style="17" bestFit="1" customWidth="1"/>
    <col min="5626" max="5859" width="9" style="17"/>
    <col min="5860" max="5864" width="5.375" style="17" customWidth="1"/>
    <col min="5865" max="5865" width="12.875" style="17" customWidth="1"/>
    <col min="5866" max="5866" width="6.375" style="17" customWidth="1"/>
    <col min="5867" max="5867" width="4.875" style="17" customWidth="1"/>
    <col min="5868" max="5868" width="8.5" style="17" customWidth="1"/>
    <col min="5869" max="5872" width="12.625" style="17" customWidth="1"/>
    <col min="5873" max="5873" width="6.5" style="17" customWidth="1"/>
    <col min="5874" max="5874" width="12.625" style="17" customWidth="1"/>
    <col min="5875" max="5875" width="6.625" style="17" customWidth="1"/>
    <col min="5876" max="5876" width="5.625" style="17" customWidth="1"/>
    <col min="5877" max="5877" width="12.625" style="17" customWidth="1"/>
    <col min="5878" max="5878" width="4.125" style="17" customWidth="1"/>
    <col min="5879" max="5879" width="1.125" style="17" customWidth="1"/>
    <col min="5880" max="5880" width="9" style="17"/>
    <col min="5881" max="5881" width="10.5" style="17" bestFit="1" customWidth="1"/>
    <col min="5882" max="6115" width="9" style="17"/>
    <col min="6116" max="6120" width="5.375" style="17" customWidth="1"/>
    <col min="6121" max="6121" width="12.875" style="17" customWidth="1"/>
    <col min="6122" max="6122" width="6.375" style="17" customWidth="1"/>
    <col min="6123" max="6123" width="4.875" style="17" customWidth="1"/>
    <col min="6124" max="6124" width="8.5" style="17" customWidth="1"/>
    <col min="6125" max="6128" width="12.625" style="17" customWidth="1"/>
    <col min="6129" max="6129" width="6.5" style="17" customWidth="1"/>
    <col min="6130" max="6130" width="12.625" style="17" customWidth="1"/>
    <col min="6131" max="6131" width="6.625" style="17" customWidth="1"/>
    <col min="6132" max="6132" width="5.625" style="17" customWidth="1"/>
    <col min="6133" max="6133" width="12.625" style="17" customWidth="1"/>
    <col min="6134" max="6134" width="4.125" style="17" customWidth="1"/>
    <col min="6135" max="6135" width="1.125" style="17" customWidth="1"/>
    <col min="6136" max="6136" width="9" style="17"/>
    <col min="6137" max="6137" width="10.5" style="17" bestFit="1" customWidth="1"/>
    <col min="6138" max="6371" width="9" style="17"/>
    <col min="6372" max="6376" width="5.375" style="17" customWidth="1"/>
    <col min="6377" max="6377" width="12.875" style="17" customWidth="1"/>
    <col min="6378" max="6378" width="6.375" style="17" customWidth="1"/>
    <col min="6379" max="6379" width="4.875" style="17" customWidth="1"/>
    <col min="6380" max="6380" width="8.5" style="17" customWidth="1"/>
    <col min="6381" max="6384" width="12.625" style="17" customWidth="1"/>
    <col min="6385" max="6385" width="6.5" style="17" customWidth="1"/>
    <col min="6386" max="6386" width="12.625" style="17" customWidth="1"/>
    <col min="6387" max="6387" width="6.625" style="17" customWidth="1"/>
    <col min="6388" max="6388" width="5.625" style="17" customWidth="1"/>
    <col min="6389" max="6389" width="12.625" style="17" customWidth="1"/>
    <col min="6390" max="6390" width="4.125" style="17" customWidth="1"/>
    <col min="6391" max="6391" width="1.125" style="17" customWidth="1"/>
    <col min="6392" max="6392" width="9" style="17"/>
    <col min="6393" max="6393" width="10.5" style="17" bestFit="1" customWidth="1"/>
    <col min="6394" max="6627" width="9" style="17"/>
    <col min="6628" max="6632" width="5.375" style="17" customWidth="1"/>
    <col min="6633" max="6633" width="12.875" style="17" customWidth="1"/>
    <col min="6634" max="6634" width="6.375" style="17" customWidth="1"/>
    <col min="6635" max="6635" width="4.875" style="17" customWidth="1"/>
    <col min="6636" max="6636" width="8.5" style="17" customWidth="1"/>
    <col min="6637" max="6640" width="12.625" style="17" customWidth="1"/>
    <col min="6641" max="6641" width="6.5" style="17" customWidth="1"/>
    <col min="6642" max="6642" width="12.625" style="17" customWidth="1"/>
    <col min="6643" max="6643" width="6.625" style="17" customWidth="1"/>
    <col min="6644" max="6644" width="5.625" style="17" customWidth="1"/>
    <col min="6645" max="6645" width="12.625" style="17" customWidth="1"/>
    <col min="6646" max="6646" width="4.125" style="17" customWidth="1"/>
    <col min="6647" max="6647" width="1.125" style="17" customWidth="1"/>
    <col min="6648" max="6648" width="9" style="17"/>
    <col min="6649" max="6649" width="10.5" style="17" bestFit="1" customWidth="1"/>
    <col min="6650" max="6883" width="9" style="17"/>
    <col min="6884" max="6888" width="5.375" style="17" customWidth="1"/>
    <col min="6889" max="6889" width="12.875" style="17" customWidth="1"/>
    <col min="6890" max="6890" width="6.375" style="17" customWidth="1"/>
    <col min="6891" max="6891" width="4.875" style="17" customWidth="1"/>
    <col min="6892" max="6892" width="8.5" style="17" customWidth="1"/>
    <col min="6893" max="6896" width="12.625" style="17" customWidth="1"/>
    <col min="6897" max="6897" width="6.5" style="17" customWidth="1"/>
    <col min="6898" max="6898" width="12.625" style="17" customWidth="1"/>
    <col min="6899" max="6899" width="6.625" style="17" customWidth="1"/>
    <col min="6900" max="6900" width="5.625" style="17" customWidth="1"/>
    <col min="6901" max="6901" width="12.625" style="17" customWidth="1"/>
    <col min="6902" max="6902" width="4.125" style="17" customWidth="1"/>
    <col min="6903" max="6903" width="1.125" style="17" customWidth="1"/>
    <col min="6904" max="6904" width="9" style="17"/>
    <col min="6905" max="6905" width="10.5" style="17" bestFit="1" customWidth="1"/>
    <col min="6906" max="7139" width="9" style="17"/>
    <col min="7140" max="7144" width="5.375" style="17" customWidth="1"/>
    <col min="7145" max="7145" width="12.875" style="17" customWidth="1"/>
    <col min="7146" max="7146" width="6.375" style="17" customWidth="1"/>
    <col min="7147" max="7147" width="4.875" style="17" customWidth="1"/>
    <col min="7148" max="7148" width="8.5" style="17" customWidth="1"/>
    <col min="7149" max="7152" width="12.625" style="17" customWidth="1"/>
    <col min="7153" max="7153" width="6.5" style="17" customWidth="1"/>
    <col min="7154" max="7154" width="12.625" style="17" customWidth="1"/>
    <col min="7155" max="7155" width="6.625" style="17" customWidth="1"/>
    <col min="7156" max="7156" width="5.625" style="17" customWidth="1"/>
    <col min="7157" max="7157" width="12.625" style="17" customWidth="1"/>
    <col min="7158" max="7158" width="4.125" style="17" customWidth="1"/>
    <col min="7159" max="7159" width="1.125" style="17" customWidth="1"/>
    <col min="7160" max="7160" width="9" style="17"/>
    <col min="7161" max="7161" width="10.5" style="17" bestFit="1" customWidth="1"/>
    <col min="7162" max="7395" width="9" style="17"/>
    <col min="7396" max="7400" width="5.375" style="17" customWidth="1"/>
    <col min="7401" max="7401" width="12.875" style="17" customWidth="1"/>
    <col min="7402" max="7402" width="6.375" style="17" customWidth="1"/>
    <col min="7403" max="7403" width="4.875" style="17" customWidth="1"/>
    <col min="7404" max="7404" width="8.5" style="17" customWidth="1"/>
    <col min="7405" max="7408" width="12.625" style="17" customWidth="1"/>
    <col min="7409" max="7409" width="6.5" style="17" customWidth="1"/>
    <col min="7410" max="7410" width="12.625" style="17" customWidth="1"/>
    <col min="7411" max="7411" width="6.625" style="17" customWidth="1"/>
    <col min="7412" max="7412" width="5.625" style="17" customWidth="1"/>
    <col min="7413" max="7413" width="12.625" style="17" customWidth="1"/>
    <col min="7414" max="7414" width="4.125" style="17" customWidth="1"/>
    <col min="7415" max="7415" width="1.125" style="17" customWidth="1"/>
    <col min="7416" max="7416" width="9" style="17"/>
    <col min="7417" max="7417" width="10.5" style="17" bestFit="1" customWidth="1"/>
    <col min="7418" max="7651" width="9" style="17"/>
    <col min="7652" max="7656" width="5.375" style="17" customWidth="1"/>
    <col min="7657" max="7657" width="12.875" style="17" customWidth="1"/>
    <col min="7658" max="7658" width="6.375" style="17" customWidth="1"/>
    <col min="7659" max="7659" width="4.875" style="17" customWidth="1"/>
    <col min="7660" max="7660" width="8.5" style="17" customWidth="1"/>
    <col min="7661" max="7664" width="12.625" style="17" customWidth="1"/>
    <col min="7665" max="7665" width="6.5" style="17" customWidth="1"/>
    <col min="7666" max="7666" width="12.625" style="17" customWidth="1"/>
    <col min="7667" max="7667" width="6.625" style="17" customWidth="1"/>
    <col min="7668" max="7668" width="5.625" style="17" customWidth="1"/>
    <col min="7669" max="7669" width="12.625" style="17" customWidth="1"/>
    <col min="7670" max="7670" width="4.125" style="17" customWidth="1"/>
    <col min="7671" max="7671" width="1.125" style="17" customWidth="1"/>
    <col min="7672" max="7672" width="9" style="17"/>
    <col min="7673" max="7673" width="10.5" style="17" bestFit="1" customWidth="1"/>
    <col min="7674" max="7907" width="9" style="17"/>
    <col min="7908" max="7912" width="5.375" style="17" customWidth="1"/>
    <col min="7913" max="7913" width="12.875" style="17" customWidth="1"/>
    <col min="7914" max="7914" width="6.375" style="17" customWidth="1"/>
    <col min="7915" max="7915" width="4.875" style="17" customWidth="1"/>
    <col min="7916" max="7916" width="8.5" style="17" customWidth="1"/>
    <col min="7917" max="7920" width="12.625" style="17" customWidth="1"/>
    <col min="7921" max="7921" width="6.5" style="17" customWidth="1"/>
    <col min="7922" max="7922" width="12.625" style="17" customWidth="1"/>
    <col min="7923" max="7923" width="6.625" style="17" customWidth="1"/>
    <col min="7924" max="7924" width="5.625" style="17" customWidth="1"/>
    <col min="7925" max="7925" width="12.625" style="17" customWidth="1"/>
    <col min="7926" max="7926" width="4.125" style="17" customWidth="1"/>
    <col min="7927" max="7927" width="1.125" style="17" customWidth="1"/>
    <col min="7928" max="7928" width="9" style="17"/>
    <col min="7929" max="7929" width="10.5" style="17" bestFit="1" customWidth="1"/>
    <col min="7930" max="8163" width="9" style="17"/>
    <col min="8164" max="8168" width="5.375" style="17" customWidth="1"/>
    <col min="8169" max="8169" width="12.875" style="17" customWidth="1"/>
    <col min="8170" max="8170" width="6.375" style="17" customWidth="1"/>
    <col min="8171" max="8171" width="4.875" style="17" customWidth="1"/>
    <col min="8172" max="8172" width="8.5" style="17" customWidth="1"/>
    <col min="8173" max="8176" width="12.625" style="17" customWidth="1"/>
    <col min="8177" max="8177" width="6.5" style="17" customWidth="1"/>
    <col min="8178" max="8178" width="12.625" style="17" customWidth="1"/>
    <col min="8179" max="8179" width="6.625" style="17" customWidth="1"/>
    <col min="8180" max="8180" width="5.625" style="17" customWidth="1"/>
    <col min="8181" max="8181" width="12.625" style="17" customWidth="1"/>
    <col min="8182" max="8182" width="4.125" style="17" customWidth="1"/>
    <col min="8183" max="8183" width="1.125" style="17" customWidth="1"/>
    <col min="8184" max="8184" width="9" style="17"/>
    <col min="8185" max="8185" width="10.5" style="17" bestFit="1" customWidth="1"/>
    <col min="8186" max="8419" width="9" style="17"/>
    <col min="8420" max="8424" width="5.375" style="17" customWidth="1"/>
    <col min="8425" max="8425" width="12.875" style="17" customWidth="1"/>
    <col min="8426" max="8426" width="6.375" style="17" customWidth="1"/>
    <col min="8427" max="8427" width="4.875" style="17" customWidth="1"/>
    <col min="8428" max="8428" width="8.5" style="17" customWidth="1"/>
    <col min="8429" max="8432" width="12.625" style="17" customWidth="1"/>
    <col min="8433" max="8433" width="6.5" style="17" customWidth="1"/>
    <col min="8434" max="8434" width="12.625" style="17" customWidth="1"/>
    <col min="8435" max="8435" width="6.625" style="17" customWidth="1"/>
    <col min="8436" max="8436" width="5.625" style="17" customWidth="1"/>
    <col min="8437" max="8437" width="12.625" style="17" customWidth="1"/>
    <col min="8438" max="8438" width="4.125" style="17" customWidth="1"/>
    <col min="8439" max="8439" width="1.125" style="17" customWidth="1"/>
    <col min="8440" max="8440" width="9" style="17"/>
    <col min="8441" max="8441" width="10.5" style="17" bestFit="1" customWidth="1"/>
    <col min="8442" max="8675" width="9" style="17"/>
    <col min="8676" max="8680" width="5.375" style="17" customWidth="1"/>
    <col min="8681" max="8681" width="12.875" style="17" customWidth="1"/>
    <col min="8682" max="8682" width="6.375" style="17" customWidth="1"/>
    <col min="8683" max="8683" width="4.875" style="17" customWidth="1"/>
    <col min="8684" max="8684" width="8.5" style="17" customWidth="1"/>
    <col min="8685" max="8688" width="12.625" style="17" customWidth="1"/>
    <col min="8689" max="8689" width="6.5" style="17" customWidth="1"/>
    <col min="8690" max="8690" width="12.625" style="17" customWidth="1"/>
    <col min="8691" max="8691" width="6.625" style="17" customWidth="1"/>
    <col min="8692" max="8692" width="5.625" style="17" customWidth="1"/>
    <col min="8693" max="8693" width="12.625" style="17" customWidth="1"/>
    <col min="8694" max="8694" width="4.125" style="17" customWidth="1"/>
    <col min="8695" max="8695" width="1.125" style="17" customWidth="1"/>
    <col min="8696" max="8696" width="9" style="17"/>
    <col min="8697" max="8697" width="10.5" style="17" bestFit="1" customWidth="1"/>
    <col min="8698" max="8931" width="9" style="17"/>
    <col min="8932" max="8936" width="5.375" style="17" customWidth="1"/>
    <col min="8937" max="8937" width="12.875" style="17" customWidth="1"/>
    <col min="8938" max="8938" width="6.375" style="17" customWidth="1"/>
    <col min="8939" max="8939" width="4.875" style="17" customWidth="1"/>
    <col min="8940" max="8940" width="8.5" style="17" customWidth="1"/>
    <col min="8941" max="8944" width="12.625" style="17" customWidth="1"/>
    <col min="8945" max="8945" width="6.5" style="17" customWidth="1"/>
    <col min="8946" max="8946" width="12.625" style="17" customWidth="1"/>
    <col min="8947" max="8947" width="6.625" style="17" customWidth="1"/>
    <col min="8948" max="8948" width="5.625" style="17" customWidth="1"/>
    <col min="8949" max="8949" width="12.625" style="17" customWidth="1"/>
    <col min="8950" max="8950" width="4.125" style="17" customWidth="1"/>
    <col min="8951" max="8951" width="1.125" style="17" customWidth="1"/>
    <col min="8952" max="8952" width="9" style="17"/>
    <col min="8953" max="8953" width="10.5" style="17" bestFit="1" customWidth="1"/>
    <col min="8954" max="9187" width="9" style="17"/>
    <col min="9188" max="9192" width="5.375" style="17" customWidth="1"/>
    <col min="9193" max="9193" width="12.875" style="17" customWidth="1"/>
    <col min="9194" max="9194" width="6.375" style="17" customWidth="1"/>
    <col min="9195" max="9195" width="4.875" style="17" customWidth="1"/>
    <col min="9196" max="9196" width="8.5" style="17" customWidth="1"/>
    <col min="9197" max="9200" width="12.625" style="17" customWidth="1"/>
    <col min="9201" max="9201" width="6.5" style="17" customWidth="1"/>
    <col min="9202" max="9202" width="12.625" style="17" customWidth="1"/>
    <col min="9203" max="9203" width="6.625" style="17" customWidth="1"/>
    <col min="9204" max="9204" width="5.625" style="17" customWidth="1"/>
    <col min="9205" max="9205" width="12.625" style="17" customWidth="1"/>
    <col min="9206" max="9206" width="4.125" style="17" customWidth="1"/>
    <col min="9207" max="9207" width="1.125" style="17" customWidth="1"/>
    <col min="9208" max="9208" width="9" style="17"/>
    <col min="9209" max="9209" width="10.5" style="17" bestFit="1" customWidth="1"/>
    <col min="9210" max="9443" width="9" style="17"/>
    <col min="9444" max="9448" width="5.375" style="17" customWidth="1"/>
    <col min="9449" max="9449" width="12.875" style="17" customWidth="1"/>
    <col min="9450" max="9450" width="6.375" style="17" customWidth="1"/>
    <col min="9451" max="9451" width="4.875" style="17" customWidth="1"/>
    <col min="9452" max="9452" width="8.5" style="17" customWidth="1"/>
    <col min="9453" max="9456" width="12.625" style="17" customWidth="1"/>
    <col min="9457" max="9457" width="6.5" style="17" customWidth="1"/>
    <col min="9458" max="9458" width="12.625" style="17" customWidth="1"/>
    <col min="9459" max="9459" width="6.625" style="17" customWidth="1"/>
    <col min="9460" max="9460" width="5.625" style="17" customWidth="1"/>
    <col min="9461" max="9461" width="12.625" style="17" customWidth="1"/>
    <col min="9462" max="9462" width="4.125" style="17" customWidth="1"/>
    <col min="9463" max="9463" width="1.125" style="17" customWidth="1"/>
    <col min="9464" max="9464" width="9" style="17"/>
    <col min="9465" max="9465" width="10.5" style="17" bestFit="1" customWidth="1"/>
    <col min="9466" max="9699" width="9" style="17"/>
    <col min="9700" max="9704" width="5.375" style="17" customWidth="1"/>
    <col min="9705" max="9705" width="12.875" style="17" customWidth="1"/>
    <col min="9706" max="9706" width="6.375" style="17" customWidth="1"/>
    <col min="9707" max="9707" width="4.875" style="17" customWidth="1"/>
    <col min="9708" max="9708" width="8.5" style="17" customWidth="1"/>
    <col min="9709" max="9712" width="12.625" style="17" customWidth="1"/>
    <col min="9713" max="9713" width="6.5" style="17" customWidth="1"/>
    <col min="9714" max="9714" width="12.625" style="17" customWidth="1"/>
    <col min="9715" max="9715" width="6.625" style="17" customWidth="1"/>
    <col min="9716" max="9716" width="5.625" style="17" customWidth="1"/>
    <col min="9717" max="9717" width="12.625" style="17" customWidth="1"/>
    <col min="9718" max="9718" width="4.125" style="17" customWidth="1"/>
    <col min="9719" max="9719" width="1.125" style="17" customWidth="1"/>
    <col min="9720" max="9720" width="9" style="17"/>
    <col min="9721" max="9721" width="10.5" style="17" bestFit="1" customWidth="1"/>
    <col min="9722" max="9955" width="9" style="17"/>
    <col min="9956" max="9960" width="5.375" style="17" customWidth="1"/>
    <col min="9961" max="9961" width="12.875" style="17" customWidth="1"/>
    <col min="9962" max="9962" width="6.375" style="17" customWidth="1"/>
    <col min="9963" max="9963" width="4.875" style="17" customWidth="1"/>
    <col min="9964" max="9964" width="8.5" style="17" customWidth="1"/>
    <col min="9965" max="9968" width="12.625" style="17" customWidth="1"/>
    <col min="9969" max="9969" width="6.5" style="17" customWidth="1"/>
    <col min="9970" max="9970" width="12.625" style="17" customWidth="1"/>
    <col min="9971" max="9971" width="6.625" style="17" customWidth="1"/>
    <col min="9972" max="9972" width="5.625" style="17" customWidth="1"/>
    <col min="9973" max="9973" width="12.625" style="17" customWidth="1"/>
    <col min="9974" max="9974" width="4.125" style="17" customWidth="1"/>
    <col min="9975" max="9975" width="1.125" style="17" customWidth="1"/>
    <col min="9976" max="9976" width="9" style="17"/>
    <col min="9977" max="9977" width="10.5" style="17" bestFit="1" customWidth="1"/>
    <col min="9978" max="10211" width="9" style="17"/>
    <col min="10212" max="10216" width="5.375" style="17" customWidth="1"/>
    <col min="10217" max="10217" width="12.875" style="17" customWidth="1"/>
    <col min="10218" max="10218" width="6.375" style="17" customWidth="1"/>
    <col min="10219" max="10219" width="4.875" style="17" customWidth="1"/>
    <col min="10220" max="10220" width="8.5" style="17" customWidth="1"/>
    <col min="10221" max="10224" width="12.625" style="17" customWidth="1"/>
    <col min="10225" max="10225" width="6.5" style="17" customWidth="1"/>
    <col min="10226" max="10226" width="12.625" style="17" customWidth="1"/>
    <col min="10227" max="10227" width="6.625" style="17" customWidth="1"/>
    <col min="10228" max="10228" width="5.625" style="17" customWidth="1"/>
    <col min="10229" max="10229" width="12.625" style="17" customWidth="1"/>
    <col min="10230" max="10230" width="4.125" style="17" customWidth="1"/>
    <col min="10231" max="10231" width="1.125" style="17" customWidth="1"/>
    <col min="10232" max="10232" width="9" style="17"/>
    <col min="10233" max="10233" width="10.5" style="17" bestFit="1" customWidth="1"/>
    <col min="10234" max="10467" width="9" style="17"/>
    <col min="10468" max="10472" width="5.375" style="17" customWidth="1"/>
    <col min="10473" max="10473" width="12.875" style="17" customWidth="1"/>
    <col min="10474" max="10474" width="6.375" style="17" customWidth="1"/>
    <col min="10475" max="10475" width="4.875" style="17" customWidth="1"/>
    <col min="10476" max="10476" width="8.5" style="17" customWidth="1"/>
    <col min="10477" max="10480" width="12.625" style="17" customWidth="1"/>
    <col min="10481" max="10481" width="6.5" style="17" customWidth="1"/>
    <col min="10482" max="10482" width="12.625" style="17" customWidth="1"/>
    <col min="10483" max="10483" width="6.625" style="17" customWidth="1"/>
    <col min="10484" max="10484" width="5.625" style="17" customWidth="1"/>
    <col min="10485" max="10485" width="12.625" style="17" customWidth="1"/>
    <col min="10486" max="10486" width="4.125" style="17" customWidth="1"/>
    <col min="10487" max="10487" width="1.125" style="17" customWidth="1"/>
    <col min="10488" max="10488" width="9" style="17"/>
    <col min="10489" max="10489" width="10.5" style="17" bestFit="1" customWidth="1"/>
    <col min="10490" max="10723" width="9" style="17"/>
    <col min="10724" max="10728" width="5.375" style="17" customWidth="1"/>
    <col min="10729" max="10729" width="12.875" style="17" customWidth="1"/>
    <col min="10730" max="10730" width="6.375" style="17" customWidth="1"/>
    <col min="10731" max="10731" width="4.875" style="17" customWidth="1"/>
    <col min="10732" max="10732" width="8.5" style="17" customWidth="1"/>
    <col min="10733" max="10736" width="12.625" style="17" customWidth="1"/>
    <col min="10737" max="10737" width="6.5" style="17" customWidth="1"/>
    <col min="10738" max="10738" width="12.625" style="17" customWidth="1"/>
    <col min="10739" max="10739" width="6.625" style="17" customWidth="1"/>
    <col min="10740" max="10740" width="5.625" style="17" customWidth="1"/>
    <col min="10741" max="10741" width="12.625" style="17" customWidth="1"/>
    <col min="10742" max="10742" width="4.125" style="17" customWidth="1"/>
    <col min="10743" max="10743" width="1.125" style="17" customWidth="1"/>
    <col min="10744" max="10744" width="9" style="17"/>
    <col min="10745" max="10745" width="10.5" style="17" bestFit="1" customWidth="1"/>
    <col min="10746" max="10979" width="9" style="17"/>
    <col min="10980" max="10984" width="5.375" style="17" customWidth="1"/>
    <col min="10985" max="10985" width="12.875" style="17" customWidth="1"/>
    <col min="10986" max="10986" width="6.375" style="17" customWidth="1"/>
    <col min="10987" max="10987" width="4.875" style="17" customWidth="1"/>
    <col min="10988" max="10988" width="8.5" style="17" customWidth="1"/>
    <col min="10989" max="10992" width="12.625" style="17" customWidth="1"/>
    <col min="10993" max="10993" width="6.5" style="17" customWidth="1"/>
    <col min="10994" max="10994" width="12.625" style="17" customWidth="1"/>
    <col min="10995" max="10995" width="6.625" style="17" customWidth="1"/>
    <col min="10996" max="10996" width="5.625" style="17" customWidth="1"/>
    <col min="10997" max="10997" width="12.625" style="17" customWidth="1"/>
    <col min="10998" max="10998" width="4.125" style="17" customWidth="1"/>
    <col min="10999" max="10999" width="1.125" style="17" customWidth="1"/>
    <col min="11000" max="11000" width="9" style="17"/>
    <col min="11001" max="11001" width="10.5" style="17" bestFit="1" customWidth="1"/>
    <col min="11002" max="11235" width="9" style="17"/>
    <col min="11236" max="11240" width="5.375" style="17" customWidth="1"/>
    <col min="11241" max="11241" width="12.875" style="17" customWidth="1"/>
    <col min="11242" max="11242" width="6.375" style="17" customWidth="1"/>
    <col min="11243" max="11243" width="4.875" style="17" customWidth="1"/>
    <col min="11244" max="11244" width="8.5" style="17" customWidth="1"/>
    <col min="11245" max="11248" width="12.625" style="17" customWidth="1"/>
    <col min="11249" max="11249" width="6.5" style="17" customWidth="1"/>
    <col min="11250" max="11250" width="12.625" style="17" customWidth="1"/>
    <col min="11251" max="11251" width="6.625" style="17" customWidth="1"/>
    <col min="11252" max="11252" width="5.625" style="17" customWidth="1"/>
    <col min="11253" max="11253" width="12.625" style="17" customWidth="1"/>
    <col min="11254" max="11254" width="4.125" style="17" customWidth="1"/>
    <col min="11255" max="11255" width="1.125" style="17" customWidth="1"/>
    <col min="11256" max="11256" width="9" style="17"/>
    <col min="11257" max="11257" width="10.5" style="17" bestFit="1" customWidth="1"/>
    <col min="11258" max="11491" width="9" style="17"/>
    <col min="11492" max="11496" width="5.375" style="17" customWidth="1"/>
    <col min="11497" max="11497" width="12.875" style="17" customWidth="1"/>
    <col min="11498" max="11498" width="6.375" style="17" customWidth="1"/>
    <col min="11499" max="11499" width="4.875" style="17" customWidth="1"/>
    <col min="11500" max="11500" width="8.5" style="17" customWidth="1"/>
    <col min="11501" max="11504" width="12.625" style="17" customWidth="1"/>
    <col min="11505" max="11505" width="6.5" style="17" customWidth="1"/>
    <col min="11506" max="11506" width="12.625" style="17" customWidth="1"/>
    <col min="11507" max="11507" width="6.625" style="17" customWidth="1"/>
    <col min="11508" max="11508" width="5.625" style="17" customWidth="1"/>
    <col min="11509" max="11509" width="12.625" style="17" customWidth="1"/>
    <col min="11510" max="11510" width="4.125" style="17" customWidth="1"/>
    <col min="11511" max="11511" width="1.125" style="17" customWidth="1"/>
    <col min="11512" max="11512" width="9" style="17"/>
    <col min="11513" max="11513" width="10.5" style="17" bestFit="1" customWidth="1"/>
    <col min="11514" max="11747" width="9" style="17"/>
    <col min="11748" max="11752" width="5.375" style="17" customWidth="1"/>
    <col min="11753" max="11753" width="12.875" style="17" customWidth="1"/>
    <col min="11754" max="11754" width="6.375" style="17" customWidth="1"/>
    <col min="11755" max="11755" width="4.875" style="17" customWidth="1"/>
    <col min="11756" max="11756" width="8.5" style="17" customWidth="1"/>
    <col min="11757" max="11760" width="12.625" style="17" customWidth="1"/>
    <col min="11761" max="11761" width="6.5" style="17" customWidth="1"/>
    <col min="11762" max="11762" width="12.625" style="17" customWidth="1"/>
    <col min="11763" max="11763" width="6.625" style="17" customWidth="1"/>
    <col min="11764" max="11764" width="5.625" style="17" customWidth="1"/>
    <col min="11765" max="11765" width="12.625" style="17" customWidth="1"/>
    <col min="11766" max="11766" width="4.125" style="17" customWidth="1"/>
    <col min="11767" max="11767" width="1.125" style="17" customWidth="1"/>
    <col min="11768" max="11768" width="9" style="17"/>
    <col min="11769" max="11769" width="10.5" style="17" bestFit="1" customWidth="1"/>
    <col min="11770" max="12003" width="9" style="17"/>
    <col min="12004" max="12008" width="5.375" style="17" customWidth="1"/>
    <col min="12009" max="12009" width="12.875" style="17" customWidth="1"/>
    <col min="12010" max="12010" width="6.375" style="17" customWidth="1"/>
    <col min="12011" max="12011" width="4.875" style="17" customWidth="1"/>
    <col min="12012" max="12012" width="8.5" style="17" customWidth="1"/>
    <col min="12013" max="12016" width="12.625" style="17" customWidth="1"/>
    <col min="12017" max="12017" width="6.5" style="17" customWidth="1"/>
    <col min="12018" max="12018" width="12.625" style="17" customWidth="1"/>
    <col min="12019" max="12019" width="6.625" style="17" customWidth="1"/>
    <col min="12020" max="12020" width="5.625" style="17" customWidth="1"/>
    <col min="12021" max="12021" width="12.625" style="17" customWidth="1"/>
    <col min="12022" max="12022" width="4.125" style="17" customWidth="1"/>
    <col min="12023" max="12023" width="1.125" style="17" customWidth="1"/>
    <col min="12024" max="12024" width="9" style="17"/>
    <col min="12025" max="12025" width="10.5" style="17" bestFit="1" customWidth="1"/>
    <col min="12026" max="12259" width="9" style="17"/>
    <col min="12260" max="12264" width="5.375" style="17" customWidth="1"/>
    <col min="12265" max="12265" width="12.875" style="17" customWidth="1"/>
    <col min="12266" max="12266" width="6.375" style="17" customWidth="1"/>
    <col min="12267" max="12267" width="4.875" style="17" customWidth="1"/>
    <col min="12268" max="12268" width="8.5" style="17" customWidth="1"/>
    <col min="12269" max="12272" width="12.625" style="17" customWidth="1"/>
    <col min="12273" max="12273" width="6.5" style="17" customWidth="1"/>
    <col min="12274" max="12274" width="12.625" style="17" customWidth="1"/>
    <col min="12275" max="12275" width="6.625" style="17" customWidth="1"/>
    <col min="12276" max="12276" width="5.625" style="17" customWidth="1"/>
    <col min="12277" max="12277" width="12.625" style="17" customWidth="1"/>
    <col min="12278" max="12278" width="4.125" style="17" customWidth="1"/>
    <col min="12279" max="12279" width="1.125" style="17" customWidth="1"/>
    <col min="12280" max="12280" width="9" style="17"/>
    <col min="12281" max="12281" width="10.5" style="17" bestFit="1" customWidth="1"/>
    <col min="12282" max="12515" width="9" style="17"/>
    <col min="12516" max="12520" width="5.375" style="17" customWidth="1"/>
    <col min="12521" max="12521" width="12.875" style="17" customWidth="1"/>
    <col min="12522" max="12522" width="6.375" style="17" customWidth="1"/>
    <col min="12523" max="12523" width="4.875" style="17" customWidth="1"/>
    <col min="12524" max="12524" width="8.5" style="17" customWidth="1"/>
    <col min="12525" max="12528" width="12.625" style="17" customWidth="1"/>
    <col min="12529" max="12529" width="6.5" style="17" customWidth="1"/>
    <col min="12530" max="12530" width="12.625" style="17" customWidth="1"/>
    <col min="12531" max="12531" width="6.625" style="17" customWidth="1"/>
    <col min="12532" max="12532" width="5.625" style="17" customWidth="1"/>
    <col min="12533" max="12533" width="12.625" style="17" customWidth="1"/>
    <col min="12534" max="12534" width="4.125" style="17" customWidth="1"/>
    <col min="12535" max="12535" width="1.125" style="17" customWidth="1"/>
    <col min="12536" max="12536" width="9" style="17"/>
    <col min="12537" max="12537" width="10.5" style="17" bestFit="1" customWidth="1"/>
    <col min="12538" max="12771" width="9" style="17"/>
    <col min="12772" max="12776" width="5.375" style="17" customWidth="1"/>
    <col min="12777" max="12777" width="12.875" style="17" customWidth="1"/>
    <col min="12778" max="12778" width="6.375" style="17" customWidth="1"/>
    <col min="12779" max="12779" width="4.875" style="17" customWidth="1"/>
    <col min="12780" max="12780" width="8.5" style="17" customWidth="1"/>
    <col min="12781" max="12784" width="12.625" style="17" customWidth="1"/>
    <col min="12785" max="12785" width="6.5" style="17" customWidth="1"/>
    <col min="12786" max="12786" width="12.625" style="17" customWidth="1"/>
    <col min="12787" max="12787" width="6.625" style="17" customWidth="1"/>
    <col min="12788" max="12788" width="5.625" style="17" customWidth="1"/>
    <col min="12789" max="12789" width="12.625" style="17" customWidth="1"/>
    <col min="12790" max="12790" width="4.125" style="17" customWidth="1"/>
    <col min="12791" max="12791" width="1.125" style="17" customWidth="1"/>
    <col min="12792" max="12792" width="9" style="17"/>
    <col min="12793" max="12793" width="10.5" style="17" bestFit="1" customWidth="1"/>
    <col min="12794" max="13027" width="9" style="17"/>
    <col min="13028" max="13032" width="5.375" style="17" customWidth="1"/>
    <col min="13033" max="13033" width="12.875" style="17" customWidth="1"/>
    <col min="13034" max="13034" width="6.375" style="17" customWidth="1"/>
    <col min="13035" max="13035" width="4.875" style="17" customWidth="1"/>
    <col min="13036" max="13036" width="8.5" style="17" customWidth="1"/>
    <col min="13037" max="13040" width="12.625" style="17" customWidth="1"/>
    <col min="13041" max="13041" width="6.5" style="17" customWidth="1"/>
    <col min="13042" max="13042" width="12.625" style="17" customWidth="1"/>
    <col min="13043" max="13043" width="6.625" style="17" customWidth="1"/>
    <col min="13044" max="13044" width="5.625" style="17" customWidth="1"/>
    <col min="13045" max="13045" width="12.625" style="17" customWidth="1"/>
    <col min="13046" max="13046" width="4.125" style="17" customWidth="1"/>
    <col min="13047" max="13047" width="1.125" style="17" customWidth="1"/>
    <col min="13048" max="13048" width="9" style="17"/>
    <col min="13049" max="13049" width="10.5" style="17" bestFit="1" customWidth="1"/>
    <col min="13050" max="13283" width="9" style="17"/>
    <col min="13284" max="13288" width="5.375" style="17" customWidth="1"/>
    <col min="13289" max="13289" width="12.875" style="17" customWidth="1"/>
    <col min="13290" max="13290" width="6.375" style="17" customWidth="1"/>
    <col min="13291" max="13291" width="4.875" style="17" customWidth="1"/>
    <col min="13292" max="13292" width="8.5" style="17" customWidth="1"/>
    <col min="13293" max="13296" width="12.625" style="17" customWidth="1"/>
    <col min="13297" max="13297" width="6.5" style="17" customWidth="1"/>
    <col min="13298" max="13298" width="12.625" style="17" customWidth="1"/>
    <col min="13299" max="13299" width="6.625" style="17" customWidth="1"/>
    <col min="13300" max="13300" width="5.625" style="17" customWidth="1"/>
    <col min="13301" max="13301" width="12.625" style="17" customWidth="1"/>
    <col min="13302" max="13302" width="4.125" style="17" customWidth="1"/>
    <col min="13303" max="13303" width="1.125" style="17" customWidth="1"/>
    <col min="13304" max="13304" width="9" style="17"/>
    <col min="13305" max="13305" width="10.5" style="17" bestFit="1" customWidth="1"/>
    <col min="13306" max="13539" width="9" style="17"/>
    <col min="13540" max="13544" width="5.375" style="17" customWidth="1"/>
    <col min="13545" max="13545" width="12.875" style="17" customWidth="1"/>
    <col min="13546" max="13546" width="6.375" style="17" customWidth="1"/>
    <col min="13547" max="13547" width="4.875" style="17" customWidth="1"/>
    <col min="13548" max="13548" width="8.5" style="17" customWidth="1"/>
    <col min="13549" max="13552" width="12.625" style="17" customWidth="1"/>
    <col min="13553" max="13553" width="6.5" style="17" customWidth="1"/>
    <col min="13554" max="13554" width="12.625" style="17" customWidth="1"/>
    <col min="13555" max="13555" width="6.625" style="17" customWidth="1"/>
    <col min="13556" max="13556" width="5.625" style="17" customWidth="1"/>
    <col min="13557" max="13557" width="12.625" style="17" customWidth="1"/>
    <col min="13558" max="13558" width="4.125" style="17" customWidth="1"/>
    <col min="13559" max="13559" width="1.125" style="17" customWidth="1"/>
    <col min="13560" max="13560" width="9" style="17"/>
    <col min="13561" max="13561" width="10.5" style="17" bestFit="1" customWidth="1"/>
    <col min="13562" max="13795" width="9" style="17"/>
    <col min="13796" max="13800" width="5.375" style="17" customWidth="1"/>
    <col min="13801" max="13801" width="12.875" style="17" customWidth="1"/>
    <col min="13802" max="13802" width="6.375" style="17" customWidth="1"/>
    <col min="13803" max="13803" width="4.875" style="17" customWidth="1"/>
    <col min="13804" max="13804" width="8.5" style="17" customWidth="1"/>
    <col min="13805" max="13808" width="12.625" style="17" customWidth="1"/>
    <col min="13809" max="13809" width="6.5" style="17" customWidth="1"/>
    <col min="13810" max="13810" width="12.625" style="17" customWidth="1"/>
    <col min="13811" max="13811" width="6.625" style="17" customWidth="1"/>
    <col min="13812" max="13812" width="5.625" style="17" customWidth="1"/>
    <col min="13813" max="13813" width="12.625" style="17" customWidth="1"/>
    <col min="13814" max="13814" width="4.125" style="17" customWidth="1"/>
    <col min="13815" max="13815" width="1.125" style="17" customWidth="1"/>
    <col min="13816" max="13816" width="9" style="17"/>
    <col min="13817" max="13817" width="10.5" style="17" bestFit="1" customWidth="1"/>
    <col min="13818" max="14051" width="9" style="17"/>
    <col min="14052" max="14056" width="5.375" style="17" customWidth="1"/>
    <col min="14057" max="14057" width="12.875" style="17" customWidth="1"/>
    <col min="14058" max="14058" width="6.375" style="17" customWidth="1"/>
    <col min="14059" max="14059" width="4.875" style="17" customWidth="1"/>
    <col min="14060" max="14060" width="8.5" style="17" customWidth="1"/>
    <col min="14061" max="14064" width="12.625" style="17" customWidth="1"/>
    <col min="14065" max="14065" width="6.5" style="17" customWidth="1"/>
    <col min="14066" max="14066" width="12.625" style="17" customWidth="1"/>
    <col min="14067" max="14067" width="6.625" style="17" customWidth="1"/>
    <col min="14068" max="14068" width="5.625" style="17" customWidth="1"/>
    <col min="14069" max="14069" width="12.625" style="17" customWidth="1"/>
    <col min="14070" max="14070" width="4.125" style="17" customWidth="1"/>
    <col min="14071" max="14071" width="1.125" style="17" customWidth="1"/>
    <col min="14072" max="14072" width="9" style="17"/>
    <col min="14073" max="14073" width="10.5" style="17" bestFit="1" customWidth="1"/>
    <col min="14074" max="14307" width="9" style="17"/>
    <col min="14308" max="14312" width="5.375" style="17" customWidth="1"/>
    <col min="14313" max="14313" width="12.875" style="17" customWidth="1"/>
    <col min="14314" max="14314" width="6.375" style="17" customWidth="1"/>
    <col min="14315" max="14315" width="4.875" style="17" customWidth="1"/>
    <col min="14316" max="14316" width="8.5" style="17" customWidth="1"/>
    <col min="14317" max="14320" width="12.625" style="17" customWidth="1"/>
    <col min="14321" max="14321" width="6.5" style="17" customWidth="1"/>
    <col min="14322" max="14322" width="12.625" style="17" customWidth="1"/>
    <col min="14323" max="14323" width="6.625" style="17" customWidth="1"/>
    <col min="14324" max="14324" width="5.625" style="17" customWidth="1"/>
    <col min="14325" max="14325" width="12.625" style="17" customWidth="1"/>
    <col min="14326" max="14326" width="4.125" style="17" customWidth="1"/>
    <col min="14327" max="14327" width="1.125" style="17" customWidth="1"/>
    <col min="14328" max="14328" width="9" style="17"/>
    <col min="14329" max="14329" width="10.5" style="17" bestFit="1" customWidth="1"/>
    <col min="14330" max="14563" width="9" style="17"/>
    <col min="14564" max="14568" width="5.375" style="17" customWidth="1"/>
    <col min="14569" max="14569" width="12.875" style="17" customWidth="1"/>
    <col min="14570" max="14570" width="6.375" style="17" customWidth="1"/>
    <col min="14571" max="14571" width="4.875" style="17" customWidth="1"/>
    <col min="14572" max="14572" width="8.5" style="17" customWidth="1"/>
    <col min="14573" max="14576" width="12.625" style="17" customWidth="1"/>
    <col min="14577" max="14577" width="6.5" style="17" customWidth="1"/>
    <col min="14578" max="14578" width="12.625" style="17" customWidth="1"/>
    <col min="14579" max="14579" width="6.625" style="17" customWidth="1"/>
    <col min="14580" max="14580" width="5.625" style="17" customWidth="1"/>
    <col min="14581" max="14581" width="12.625" style="17" customWidth="1"/>
    <col min="14582" max="14582" width="4.125" style="17" customWidth="1"/>
    <col min="14583" max="14583" width="1.125" style="17" customWidth="1"/>
    <col min="14584" max="14584" width="9" style="17"/>
    <col min="14585" max="14585" width="10.5" style="17" bestFit="1" customWidth="1"/>
    <col min="14586" max="14819" width="9" style="17"/>
    <col min="14820" max="14824" width="5.375" style="17" customWidth="1"/>
    <col min="14825" max="14825" width="12.875" style="17" customWidth="1"/>
    <col min="14826" max="14826" width="6.375" style="17" customWidth="1"/>
    <col min="14827" max="14827" width="4.875" style="17" customWidth="1"/>
    <col min="14828" max="14828" width="8.5" style="17" customWidth="1"/>
    <col min="14829" max="14832" width="12.625" style="17" customWidth="1"/>
    <col min="14833" max="14833" width="6.5" style="17" customWidth="1"/>
    <col min="14834" max="14834" width="12.625" style="17" customWidth="1"/>
    <col min="14835" max="14835" width="6.625" style="17" customWidth="1"/>
    <col min="14836" max="14836" width="5.625" style="17" customWidth="1"/>
    <col min="14837" max="14837" width="12.625" style="17" customWidth="1"/>
    <col min="14838" max="14838" width="4.125" style="17" customWidth="1"/>
    <col min="14839" max="14839" width="1.125" style="17" customWidth="1"/>
    <col min="14840" max="14840" width="9" style="17"/>
    <col min="14841" max="14841" width="10.5" style="17" bestFit="1" customWidth="1"/>
    <col min="14842" max="15075" width="9" style="17"/>
    <col min="15076" max="15080" width="5.375" style="17" customWidth="1"/>
    <col min="15081" max="15081" width="12.875" style="17" customWidth="1"/>
    <col min="15082" max="15082" width="6.375" style="17" customWidth="1"/>
    <col min="15083" max="15083" width="4.875" style="17" customWidth="1"/>
    <col min="15084" max="15084" width="8.5" style="17" customWidth="1"/>
    <col min="15085" max="15088" width="12.625" style="17" customWidth="1"/>
    <col min="15089" max="15089" width="6.5" style="17" customWidth="1"/>
    <col min="15090" max="15090" width="12.625" style="17" customWidth="1"/>
    <col min="15091" max="15091" width="6.625" style="17" customWidth="1"/>
    <col min="15092" max="15092" width="5.625" style="17" customWidth="1"/>
    <col min="15093" max="15093" width="12.625" style="17" customWidth="1"/>
    <col min="15094" max="15094" width="4.125" style="17" customWidth="1"/>
    <col min="15095" max="15095" width="1.125" style="17" customWidth="1"/>
    <col min="15096" max="15096" width="9" style="17"/>
    <col min="15097" max="15097" width="10.5" style="17" bestFit="1" customWidth="1"/>
    <col min="15098" max="15331" width="9" style="17"/>
    <col min="15332" max="15336" width="5.375" style="17" customWidth="1"/>
    <col min="15337" max="15337" width="12.875" style="17" customWidth="1"/>
    <col min="15338" max="15338" width="6.375" style="17" customWidth="1"/>
    <col min="15339" max="15339" width="4.875" style="17" customWidth="1"/>
    <col min="15340" max="15340" width="8.5" style="17" customWidth="1"/>
    <col min="15341" max="15344" width="12.625" style="17" customWidth="1"/>
    <col min="15345" max="15345" width="6.5" style="17" customWidth="1"/>
    <col min="15346" max="15346" width="12.625" style="17" customWidth="1"/>
    <col min="15347" max="15347" width="6.625" style="17" customWidth="1"/>
    <col min="15348" max="15348" width="5.625" style="17" customWidth="1"/>
    <col min="15349" max="15349" width="12.625" style="17" customWidth="1"/>
    <col min="15350" max="15350" width="4.125" style="17" customWidth="1"/>
    <col min="15351" max="15351" width="1.125" style="17" customWidth="1"/>
    <col min="15352" max="15352" width="9" style="17"/>
    <col min="15353" max="15353" width="10.5" style="17" bestFit="1" customWidth="1"/>
    <col min="15354" max="15587" width="9" style="17"/>
    <col min="15588" max="15592" width="5.375" style="17" customWidth="1"/>
    <col min="15593" max="15593" width="12.875" style="17" customWidth="1"/>
    <col min="15594" max="15594" width="6.375" style="17" customWidth="1"/>
    <col min="15595" max="15595" width="4.875" style="17" customWidth="1"/>
    <col min="15596" max="15596" width="8.5" style="17" customWidth="1"/>
    <col min="15597" max="15600" width="12.625" style="17" customWidth="1"/>
    <col min="15601" max="15601" width="6.5" style="17" customWidth="1"/>
    <col min="15602" max="15602" width="12.625" style="17" customWidth="1"/>
    <col min="15603" max="15603" width="6.625" style="17" customWidth="1"/>
    <col min="15604" max="15604" width="5.625" style="17" customWidth="1"/>
    <col min="15605" max="15605" width="12.625" style="17" customWidth="1"/>
    <col min="15606" max="15606" width="4.125" style="17" customWidth="1"/>
    <col min="15607" max="15607" width="1.125" style="17" customWidth="1"/>
    <col min="15608" max="15608" width="9" style="17"/>
    <col min="15609" max="15609" width="10.5" style="17" bestFit="1" customWidth="1"/>
    <col min="15610" max="15843" width="9" style="17"/>
    <col min="15844" max="15848" width="5.375" style="17" customWidth="1"/>
    <col min="15849" max="15849" width="12.875" style="17" customWidth="1"/>
    <col min="15850" max="15850" width="6.375" style="17" customWidth="1"/>
    <col min="15851" max="15851" width="4.875" style="17" customWidth="1"/>
    <col min="15852" max="15852" width="8.5" style="17" customWidth="1"/>
    <col min="15853" max="15856" width="12.625" style="17" customWidth="1"/>
    <col min="15857" max="15857" width="6.5" style="17" customWidth="1"/>
    <col min="15858" max="15858" width="12.625" style="17" customWidth="1"/>
    <col min="15859" max="15859" width="6.625" style="17" customWidth="1"/>
    <col min="15860" max="15860" width="5.625" style="17" customWidth="1"/>
    <col min="15861" max="15861" width="12.625" style="17" customWidth="1"/>
    <col min="15862" max="15862" width="4.125" style="17" customWidth="1"/>
    <col min="15863" max="15863" width="1.125" style="17" customWidth="1"/>
    <col min="15864" max="15864" width="9" style="17"/>
    <col min="15865" max="15865" width="10.5" style="17" bestFit="1" customWidth="1"/>
    <col min="15866" max="16099" width="9" style="17"/>
    <col min="16100" max="16104" width="5.375" style="17" customWidth="1"/>
    <col min="16105" max="16105" width="12.875" style="17" customWidth="1"/>
    <col min="16106" max="16106" width="6.375" style="17" customWidth="1"/>
    <col min="16107" max="16107" width="4.875" style="17" customWidth="1"/>
    <col min="16108" max="16108" width="8.5" style="17" customWidth="1"/>
    <col min="16109" max="16112" width="12.625" style="17" customWidth="1"/>
    <col min="16113" max="16113" width="6.5" style="17" customWidth="1"/>
    <col min="16114" max="16114" width="12.625" style="17" customWidth="1"/>
    <col min="16115" max="16115" width="6.625" style="17" customWidth="1"/>
    <col min="16116" max="16116" width="5.625" style="17" customWidth="1"/>
    <col min="16117" max="16117" width="12.625" style="17" customWidth="1"/>
    <col min="16118" max="16118" width="4.125" style="17" customWidth="1"/>
    <col min="16119" max="16119" width="1.125" style="17" customWidth="1"/>
    <col min="16120" max="16120" width="9" style="17"/>
    <col min="16121" max="16121" width="10.5" style="17" bestFit="1" customWidth="1"/>
    <col min="16122" max="16384" width="9" style="17"/>
  </cols>
  <sheetData>
    <row r="2" spans="1:9" s="36" customFormat="1" ht="18" customHeight="1">
      <c r="B2" s="44" t="s">
        <v>333</v>
      </c>
      <c r="C2" s="35"/>
      <c r="D2" s="35"/>
      <c r="E2" s="35"/>
      <c r="F2" s="35"/>
      <c r="G2" s="35"/>
      <c r="H2" s="35"/>
      <c r="I2" s="35"/>
    </row>
    <row r="3" spans="1:9" s="36" customFormat="1" ht="33.75" customHeight="1">
      <c r="C3" s="526" t="s">
        <v>154</v>
      </c>
      <c r="D3" s="526"/>
      <c r="E3" s="526"/>
      <c r="F3" s="526"/>
      <c r="G3" s="526"/>
      <c r="H3" s="526"/>
      <c r="I3" s="76"/>
    </row>
    <row r="4" spans="1:9" ht="15">
      <c r="A4" s="18"/>
      <c r="C4" s="16"/>
      <c r="D4" s="16"/>
      <c r="E4" s="16"/>
      <c r="F4" s="16"/>
      <c r="G4" s="16"/>
      <c r="H4" s="16"/>
      <c r="I4" s="16"/>
    </row>
    <row r="5" spans="1:9" ht="23.25" customHeight="1">
      <c r="A5" s="18"/>
      <c r="C5" s="529" t="s">
        <v>88</v>
      </c>
      <c r="D5" s="531" t="s">
        <v>84</v>
      </c>
      <c r="E5" s="531" t="s">
        <v>338</v>
      </c>
      <c r="F5" s="531" t="s">
        <v>114</v>
      </c>
      <c r="G5" s="529" t="s">
        <v>113</v>
      </c>
      <c r="H5" s="535" t="s">
        <v>115</v>
      </c>
      <c r="I5" s="16"/>
    </row>
    <row r="6" spans="1:9" ht="23.25" customHeight="1">
      <c r="C6" s="530"/>
      <c r="D6" s="532"/>
      <c r="E6" s="532"/>
      <c r="F6" s="532"/>
      <c r="G6" s="530"/>
      <c r="H6" s="536"/>
    </row>
    <row r="7" spans="1:9" ht="32.25" customHeight="1">
      <c r="C7" s="197" t="str">
        <f>IF(G7=0,"",MAX(C$5:C5)+1)</f>
        <v/>
      </c>
      <c r="D7" s="527" t="s">
        <v>317</v>
      </c>
      <c r="E7" s="197"/>
      <c r="F7" s="187"/>
      <c r="G7" s="187"/>
      <c r="H7" s="20"/>
    </row>
    <row r="8" spans="1:9" ht="32.25" customHeight="1">
      <c r="C8" s="197" t="str">
        <f>IF(G8=0,"",MAX(C$7:C7)+1)</f>
        <v/>
      </c>
      <c r="D8" s="527"/>
      <c r="E8" s="197"/>
      <c r="F8" s="187"/>
      <c r="G8" s="187"/>
      <c r="H8" s="20"/>
    </row>
    <row r="9" spans="1:9" ht="32.25" customHeight="1">
      <c r="C9" s="197" t="str">
        <f>IF(G9=0,"",MAX(C$7:C8)+1)</f>
        <v/>
      </c>
      <c r="D9" s="528"/>
      <c r="E9" s="197"/>
      <c r="F9" s="187"/>
      <c r="G9" s="187"/>
      <c r="H9" s="20"/>
    </row>
    <row r="10" spans="1:9" ht="32.25" customHeight="1">
      <c r="C10" s="197" t="str">
        <f>IF(G10=0,"",MAX(C$7:C9)+1)</f>
        <v/>
      </c>
      <c r="D10" s="527" t="s">
        <v>314</v>
      </c>
      <c r="E10" s="197">
        <f>E7</f>
        <v>0</v>
      </c>
      <c r="F10" s="187"/>
      <c r="G10" s="187"/>
      <c r="H10" s="20"/>
    </row>
    <row r="11" spans="1:9" ht="32.25" customHeight="1">
      <c r="C11" s="197" t="str">
        <f>IF(G11=0,"",MAX(C$7:C10)+1)</f>
        <v/>
      </c>
      <c r="D11" s="527"/>
      <c r="E11" s="197"/>
      <c r="F11" s="187"/>
      <c r="G11" s="187"/>
      <c r="H11" s="20"/>
    </row>
    <row r="12" spans="1:9" ht="32.25" customHeight="1">
      <c r="C12" s="197" t="str">
        <f>IF(G12=0,"",MAX(C$7:C11)+1)</f>
        <v/>
      </c>
      <c r="D12" s="528"/>
      <c r="E12" s="197"/>
      <c r="F12" s="187"/>
      <c r="G12" s="187"/>
      <c r="H12" s="20"/>
    </row>
    <row r="13" spans="1:9" ht="32.25" customHeight="1">
      <c r="C13" s="197" t="str">
        <f>IF(G13=0,"",MAX(C$7:C12)+1)</f>
        <v/>
      </c>
      <c r="D13" s="534" t="s">
        <v>318</v>
      </c>
      <c r="E13" s="533"/>
      <c r="F13" s="202"/>
      <c r="G13" s="202"/>
      <c r="H13" s="203"/>
    </row>
    <row r="14" spans="1:9" ht="32.25" customHeight="1">
      <c r="C14" s="197" t="str">
        <f>IF(G14=0,"",MAX(C$7:C13)+1)</f>
        <v/>
      </c>
      <c r="D14" s="527"/>
      <c r="E14" s="528"/>
      <c r="F14" s="204"/>
      <c r="G14" s="204"/>
      <c r="H14" s="205"/>
    </row>
    <row r="15" spans="1:9" ht="32.25" customHeight="1">
      <c r="C15" s="197" t="str">
        <f>IF(G15=0,"",MAX(C$7:C14)+1)</f>
        <v/>
      </c>
      <c r="D15" s="527"/>
      <c r="E15" s="533"/>
      <c r="F15" s="202"/>
      <c r="G15" s="202"/>
      <c r="H15" s="203"/>
    </row>
    <row r="16" spans="1:9" ht="32.25" customHeight="1">
      <c r="C16" s="197" t="str">
        <f>IF(G16=0,"",MAX(C$7:C15)+1)</f>
        <v/>
      </c>
      <c r="D16" s="527"/>
      <c r="E16" s="528"/>
      <c r="F16" s="204"/>
      <c r="G16" s="204"/>
      <c r="H16" s="205"/>
    </row>
    <row r="17" spans="3:8" ht="32.25" customHeight="1">
      <c r="C17" s="197" t="str">
        <f>IF(G17=0,"",MAX(C$7:C16)+1)</f>
        <v/>
      </c>
      <c r="D17" s="527"/>
      <c r="E17" s="533"/>
      <c r="F17" s="202"/>
      <c r="G17" s="202"/>
      <c r="H17" s="203"/>
    </row>
    <row r="18" spans="3:8" ht="32.25" customHeight="1">
      <c r="C18" s="197" t="str">
        <f>IF(G18=0,"",MAX(C$7:C17)+1)</f>
        <v/>
      </c>
      <c r="D18" s="528"/>
      <c r="E18" s="528"/>
      <c r="F18" s="204"/>
      <c r="G18" s="204"/>
      <c r="H18" s="205"/>
    </row>
    <row r="19" spans="3:8" ht="32.25" customHeight="1">
      <c r="C19" s="197" t="str">
        <f>IF(G19=0,"",MAX(C$7:C18)+1)</f>
        <v/>
      </c>
      <c r="D19" s="527" t="s">
        <v>316</v>
      </c>
      <c r="E19" s="197"/>
      <c r="F19" s="187"/>
      <c r="G19" s="187"/>
      <c r="H19" s="20"/>
    </row>
    <row r="20" spans="3:8" ht="32.25" customHeight="1">
      <c r="C20" s="197" t="str">
        <f>IF(G20=0,"",MAX(C$7:C19)+1)</f>
        <v/>
      </c>
      <c r="D20" s="527"/>
      <c r="E20" s="197"/>
      <c r="F20" s="187"/>
      <c r="G20" s="187"/>
      <c r="H20" s="20"/>
    </row>
    <row r="21" spans="3:8" ht="32.25" customHeight="1">
      <c r="C21" s="197" t="str">
        <f>IF(G21=0,"",MAX(C$7:C20)+1)</f>
        <v/>
      </c>
      <c r="D21" s="528"/>
      <c r="E21" s="197"/>
      <c r="F21" s="187"/>
      <c r="G21" s="187"/>
      <c r="H21" s="20"/>
    </row>
    <row r="22" spans="3:8" ht="32.25" customHeight="1">
      <c r="C22" s="182"/>
      <c r="D22" s="19"/>
      <c r="E22" s="19"/>
      <c r="F22" s="19"/>
      <c r="G22" s="19"/>
      <c r="H22" s="19"/>
    </row>
    <row r="23" spans="3:8" ht="32.25" customHeight="1"/>
    <row r="24" spans="3:8" s="35" customFormat="1" ht="24" customHeight="1">
      <c r="F24" s="201" t="s">
        <v>116</v>
      </c>
      <c r="G24" s="194">
        <f>SUMPRODUCT(($E$7:$E$21=$F24)*($G$7:$G$21))</f>
        <v>0</v>
      </c>
    </row>
    <row r="25" spans="3:8" s="35" customFormat="1" ht="24" customHeight="1">
      <c r="F25" s="201" t="s">
        <v>117</v>
      </c>
      <c r="G25" s="194">
        <f>SUMPRODUCT(($E$7:$E$21=$F25)*($G$7:$G$21))</f>
        <v>0</v>
      </c>
    </row>
    <row r="26" spans="3:8" s="35" customFormat="1" ht="24" customHeight="1">
      <c r="F26" s="201" t="s">
        <v>118</v>
      </c>
      <c r="G26" s="194"/>
    </row>
    <row r="27" spans="3:8" s="35" customFormat="1" ht="24" customHeight="1">
      <c r="F27" s="201"/>
      <c r="G27" s="194">
        <f>SUMPRODUCT(($E$7:$E$21=$F27)*($G$7:$G$21))</f>
        <v>0</v>
      </c>
    </row>
    <row r="28" spans="3:8" s="36" customFormat="1" ht="24" customHeight="1">
      <c r="F28" s="201" t="s">
        <v>94</v>
      </c>
      <c r="G28" s="194">
        <f>SUM(G7:G21)</f>
        <v>0</v>
      </c>
    </row>
    <row r="29" spans="3:8" ht="24" customHeight="1"/>
    <row r="30" spans="3:8" ht="24" customHeight="1"/>
    <row r="31" spans="3:8" ht="24" customHeight="1"/>
    <row r="32" spans="3:8" ht="24" customHeight="1"/>
    <row r="33" ht="24" customHeight="1"/>
  </sheetData>
  <mergeCells count="14">
    <mergeCell ref="C3:H3"/>
    <mergeCell ref="D7:D9"/>
    <mergeCell ref="D10:D12"/>
    <mergeCell ref="D19:D21"/>
    <mergeCell ref="C5:C6"/>
    <mergeCell ref="D5:D6"/>
    <mergeCell ref="F5:F6"/>
    <mergeCell ref="G5:G6"/>
    <mergeCell ref="E17:E18"/>
    <mergeCell ref="D13:D18"/>
    <mergeCell ref="H5:H6"/>
    <mergeCell ref="E5:E6"/>
    <mergeCell ref="E13:E14"/>
    <mergeCell ref="E15:E16"/>
  </mergeCells>
  <phoneticPr fontId="1"/>
  <printOptions horizontalCentered="1"/>
  <pageMargins left="0.26" right="0.32"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25"/>
  <sheetViews>
    <sheetView view="pageBreakPreview" zoomScale="85" zoomScaleNormal="100" zoomScaleSheetLayoutView="85" workbookViewId="0">
      <selection activeCell="K21" sqref="K21"/>
    </sheetView>
  </sheetViews>
  <sheetFormatPr defaultColWidth="9" defaultRowHeight="21.95" customHeight="1"/>
  <cols>
    <col min="1" max="3" width="2.375" style="369" customWidth="1"/>
    <col min="4" max="4" width="16.875" style="369" customWidth="1"/>
    <col min="5" max="6" width="20.5" style="369" customWidth="1"/>
    <col min="7" max="7" width="20.375" style="369" customWidth="1"/>
    <col min="8" max="8" width="2.375" style="369" customWidth="1"/>
    <col min="9" max="9" width="9" style="369"/>
    <col min="10" max="10" width="14.625" style="369" customWidth="1"/>
    <col min="11" max="11" width="9" style="370"/>
    <col min="12" max="12" width="9" style="369"/>
    <col min="13" max="13" width="13.5" style="369" customWidth="1"/>
    <col min="14" max="16384" width="9" style="369"/>
  </cols>
  <sheetData>
    <row r="1" spans="2:13" ht="14.25" customHeight="1"/>
    <row r="2" spans="2:13" ht="21.95" customHeight="1">
      <c r="B2" s="371" t="s">
        <v>342</v>
      </c>
      <c r="C2" s="372"/>
    </row>
    <row r="4" spans="2:13" ht="21.95" customHeight="1">
      <c r="C4" s="537" t="s">
        <v>343</v>
      </c>
      <c r="D4" s="537"/>
      <c r="E4" s="537"/>
      <c r="F4" s="537"/>
      <c r="G4" s="537"/>
    </row>
    <row r="5" spans="2:13" ht="21.95" customHeight="1">
      <c r="C5" s="537"/>
      <c r="D5" s="537"/>
      <c r="E5" s="537"/>
      <c r="F5" s="537"/>
      <c r="G5" s="537"/>
    </row>
    <row r="6" spans="2:13" ht="21.95" customHeight="1">
      <c r="C6" s="373" t="s">
        <v>10</v>
      </c>
      <c r="D6" s="374"/>
      <c r="E6" s="372"/>
      <c r="F6" s="372"/>
      <c r="G6" s="375"/>
    </row>
    <row r="7" spans="2:13" ht="39.950000000000003" customHeight="1">
      <c r="C7" s="538" t="s">
        <v>11</v>
      </c>
      <c r="D7" s="538"/>
      <c r="E7" s="376" t="s">
        <v>12</v>
      </c>
      <c r="F7" s="376" t="s">
        <v>13</v>
      </c>
      <c r="G7" s="376" t="s">
        <v>14</v>
      </c>
    </row>
    <row r="8" spans="2:13" ht="18" customHeight="1">
      <c r="C8" s="539"/>
      <c r="D8" s="540"/>
      <c r="E8" s="377" t="s">
        <v>8</v>
      </c>
      <c r="F8" s="377" t="s">
        <v>8</v>
      </c>
      <c r="G8" s="377" t="s">
        <v>8</v>
      </c>
      <c r="J8" s="378"/>
      <c r="K8" s="379" t="s">
        <v>283</v>
      </c>
      <c r="L8" s="380" t="s">
        <v>282</v>
      </c>
      <c r="M8" s="378"/>
    </row>
    <row r="9" spans="2:13" ht="30" customHeight="1">
      <c r="C9" s="541" t="s">
        <v>46</v>
      </c>
      <c r="D9" s="541"/>
      <c r="E9" s="381" t="str">
        <f>M14</f>
        <v/>
      </c>
      <c r="F9" s="382"/>
      <c r="G9" s="382"/>
      <c r="J9" s="383" t="str">
        <f>IF(①交付申請!G39=0,"",①交付申請!D39)</f>
        <v/>
      </c>
      <c r="K9" s="384">
        <f>ROUNDDOWN(①交付申請!H39,1)</f>
        <v>0</v>
      </c>
      <c r="L9" s="385">
        <v>5000</v>
      </c>
      <c r="M9" s="386" t="str">
        <f>IF(①交付申請!G39=0,"",ROUNDDOWN(ROUNDDOWN(①交付申請!H39,1)*L9,-3))</f>
        <v/>
      </c>
    </row>
    <row r="10" spans="2:13" ht="30" customHeight="1">
      <c r="C10" s="542" t="s">
        <v>152</v>
      </c>
      <c r="D10" s="543"/>
      <c r="E10" s="387"/>
      <c r="F10" s="388"/>
      <c r="G10" s="388"/>
      <c r="J10" s="389" t="str">
        <f>IF(①交付申請!G41=0,"",①交付申請!D41)</f>
        <v/>
      </c>
      <c r="K10" s="385">
        <f>ROUNDDOWN(①交付申請!H40,1)</f>
        <v>0</v>
      </c>
      <c r="L10" s="385">
        <v>50000</v>
      </c>
      <c r="M10" s="386" t="str">
        <f>IF(①交付申請!G41=0,"",ROUNDDOWN(ROUNDDOWN(①交付申請!G41,1)*L10,-3))</f>
        <v/>
      </c>
    </row>
    <row r="11" spans="2:13" ht="30" customHeight="1" thickBot="1">
      <c r="C11" s="544"/>
      <c r="D11" s="544"/>
      <c r="E11" s="390"/>
      <c r="F11" s="391"/>
      <c r="G11" s="391"/>
      <c r="J11" s="389" t="str">
        <f>IF(①交付申請!G43=0,"",①交付申請!D43&amp;"
（"&amp;①交付申請!E43&amp;"）")</f>
        <v/>
      </c>
      <c r="K11" s="385">
        <f>ROUNDDOWN(①交付申請!H43,1)</f>
        <v>0</v>
      </c>
      <c r="L11" s="385">
        <v>800</v>
      </c>
      <c r="M11" s="386" t="str">
        <f>IF(①交付申請!G43=0,"",ROUNDDOWN(ROUNDDOWN(①交付申請!H43,-1)*L11,-3))</f>
        <v/>
      </c>
    </row>
    <row r="12" spans="2:13" ht="30" customHeight="1" thickTop="1">
      <c r="C12" s="541" t="s">
        <v>45</v>
      </c>
      <c r="D12" s="541"/>
      <c r="E12" s="381" t="str">
        <f>IF(SUM(E9:E11)=0,"",SUM(E9:E11))</f>
        <v/>
      </c>
      <c r="F12" s="382"/>
      <c r="G12" s="392"/>
      <c r="J12" s="389" t="str">
        <f>IF(①交付申請!G45=0,"",①交付申請!D43&amp;"
（"&amp;①交付申請!E45&amp;"）")</f>
        <v/>
      </c>
      <c r="K12" s="384">
        <f>ROUNDDOWN(①交付申請!H45,1)</f>
        <v>0</v>
      </c>
      <c r="L12" s="385">
        <v>8000</v>
      </c>
      <c r="M12" s="386" t="str">
        <f>IF(①交付申請!G45=0,"",ROUNDDOWN(ROUNDDOWN(①交付申請!H45,1)*L12,-3))</f>
        <v/>
      </c>
    </row>
    <row r="13" spans="2:13" ht="41.25" customHeight="1">
      <c r="C13" s="393"/>
      <c r="D13" s="394"/>
      <c r="E13" s="395"/>
      <c r="F13" s="396"/>
      <c r="G13" s="397"/>
      <c r="J13" s="398" t="str">
        <f>IF(①交付申請!G47=0,"",①交付申請!D47)</f>
        <v/>
      </c>
      <c r="K13" s="384">
        <f>ROUNDDOWN(①交付申請!H47,1)</f>
        <v>0</v>
      </c>
      <c r="L13" s="385">
        <v>144000</v>
      </c>
      <c r="M13" s="399" t="str">
        <f>IF(①交付申請!G47=0,"",ROUNDDOWN(ROUNDDOWN(①交付申請!H47,1)*L13,-3))</f>
        <v/>
      </c>
    </row>
    <row r="14" spans="2:13" ht="21.95" customHeight="1">
      <c r="C14" s="373" t="s">
        <v>15</v>
      </c>
      <c r="D14" s="374"/>
      <c r="E14" s="372"/>
      <c r="F14" s="372"/>
      <c r="G14" s="375"/>
      <c r="M14" s="400" t="str">
        <f>IF(SUM(M9:M13)=0,"",SUM(M9:M13))</f>
        <v/>
      </c>
    </row>
    <row r="15" spans="2:13" ht="39.950000000000003" customHeight="1">
      <c r="C15" s="538" t="s">
        <v>11</v>
      </c>
      <c r="D15" s="538"/>
      <c r="E15" s="376" t="s">
        <v>12</v>
      </c>
      <c r="F15" s="376" t="s">
        <v>13</v>
      </c>
      <c r="G15" s="376" t="s">
        <v>14</v>
      </c>
    </row>
    <row r="16" spans="2:13" ht="16.5" customHeight="1">
      <c r="C16" s="545" t="str">
        <f>○!H2&amp;"内訳"</f>
        <v>コミュニティ林業推進事業内訳</v>
      </c>
      <c r="D16" s="546"/>
      <c r="E16" s="377" t="s">
        <v>8</v>
      </c>
      <c r="F16" s="377" t="s">
        <v>8</v>
      </c>
      <c r="G16" s="377" t="s">
        <v>8</v>
      </c>
    </row>
    <row r="17" spans="3:11" ht="16.5" customHeight="1">
      <c r="C17" s="547"/>
      <c r="D17" s="548"/>
      <c r="E17" s="401"/>
      <c r="F17" s="401"/>
      <c r="G17" s="401"/>
    </row>
    <row r="18" spans="3:11" ht="30" customHeight="1">
      <c r="C18" s="402"/>
      <c r="D18" s="403" t="str">
        <f>IF(①交付申請!G39=0,"",①交付申請!D39)</f>
        <v/>
      </c>
      <c r="E18" s="404"/>
      <c r="F18" s="404"/>
      <c r="G18" s="401"/>
    </row>
    <row r="19" spans="3:11" ht="30" customHeight="1">
      <c r="C19" s="402"/>
      <c r="D19" s="405" t="str">
        <f>IF(①交付申請!G41=0,"",①交付申請!D41)</f>
        <v/>
      </c>
      <c r="E19" s="401"/>
      <c r="F19" s="401"/>
      <c r="G19" s="401"/>
      <c r="K19" s="369"/>
    </row>
    <row r="20" spans="3:11" ht="30" customHeight="1">
      <c r="C20" s="402"/>
      <c r="D20" s="405" t="str">
        <f>IF(①交付申請!G43=0,"",①交付申請!D43&amp;"
（"&amp;①交付申請!E43&amp;"）")</f>
        <v/>
      </c>
      <c r="E20" s="401"/>
      <c r="F20" s="401"/>
      <c r="G20" s="401"/>
      <c r="K20" s="369"/>
    </row>
    <row r="21" spans="3:11" ht="30" customHeight="1">
      <c r="C21" s="402"/>
      <c r="D21" s="405" t="str">
        <f>IF(①交付申請!G45=0,"",①交付申請!D43&amp;"
（"&amp;①交付申請!E45&amp;"）")</f>
        <v/>
      </c>
      <c r="E21" s="401"/>
      <c r="F21" s="401"/>
      <c r="G21" s="401"/>
      <c r="K21" s="369"/>
    </row>
    <row r="22" spans="3:11" ht="30" customHeight="1" thickBot="1">
      <c r="C22" s="406"/>
      <c r="D22" s="407" t="str">
        <f>IF(①交付申請!G47=0,"",①交付申請!D47)</f>
        <v/>
      </c>
      <c r="E22" s="391"/>
      <c r="F22" s="391"/>
      <c r="G22" s="391"/>
      <c r="K22" s="369"/>
    </row>
    <row r="23" spans="3:11" ht="30" customHeight="1" thickTop="1">
      <c r="C23" s="541" t="s">
        <v>45</v>
      </c>
      <c r="D23" s="541"/>
      <c r="E23" s="381" t="str">
        <f>IF(SUM(E18:E22)=0,"",SUM(E18:E22))</f>
        <v/>
      </c>
      <c r="F23" s="382"/>
      <c r="G23" s="382"/>
      <c r="K23" s="369"/>
    </row>
    <row r="24" spans="3:11" ht="21.95" customHeight="1">
      <c r="D24" s="408"/>
      <c r="K24" s="369"/>
    </row>
    <row r="25" spans="3:11" ht="21.95" customHeight="1">
      <c r="D25" s="408"/>
      <c r="K25" s="369"/>
    </row>
  </sheetData>
  <mergeCells count="11">
    <mergeCell ref="C23:D23"/>
    <mergeCell ref="C10:D10"/>
    <mergeCell ref="C12:D12"/>
    <mergeCell ref="C15:D15"/>
    <mergeCell ref="C11:D11"/>
    <mergeCell ref="C16:D17"/>
    <mergeCell ref="C4:G4"/>
    <mergeCell ref="C5:G5"/>
    <mergeCell ref="C7:D7"/>
    <mergeCell ref="C8:D8"/>
    <mergeCell ref="C9:D9"/>
  </mergeCells>
  <phoneticPr fontId="1"/>
  <conditionalFormatting sqref="E23">
    <cfRule type="cellIs" dxfId="5" priority="1" operator="equal">
      <formula>0</formula>
    </cfRule>
  </conditionalFormatting>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L47"/>
  <sheetViews>
    <sheetView view="pageBreakPreview" zoomScale="85" zoomScaleNormal="100" zoomScaleSheetLayoutView="85" workbookViewId="0">
      <selection activeCell="C6" sqref="C6"/>
    </sheetView>
  </sheetViews>
  <sheetFormatPr defaultColWidth="9" defaultRowHeight="21.95" customHeight="1"/>
  <cols>
    <col min="1" max="2" width="2.375" style="369" customWidth="1"/>
    <col min="3" max="3" width="5.5" style="369" bestFit="1" customWidth="1"/>
    <col min="4" max="4" width="19" style="369" customWidth="1"/>
    <col min="5" max="5" width="16.625" style="369" customWidth="1"/>
    <col min="6" max="6" width="5.625" style="369" customWidth="1"/>
    <col min="7" max="7" width="15.75" style="369" customWidth="1"/>
    <col min="8" max="8" width="20.75" style="369" customWidth="1"/>
    <col min="9" max="9" width="2.375" style="369" customWidth="1"/>
    <col min="10" max="10" width="9" style="369"/>
    <col min="11" max="12" width="7.875" style="369" customWidth="1"/>
    <col min="13" max="16384" width="9" style="369"/>
  </cols>
  <sheetData>
    <row r="1" spans="2:12" ht="14.25" customHeight="1"/>
    <row r="2" spans="2:12" ht="21.95" customHeight="1">
      <c r="B2" s="371" t="s">
        <v>346</v>
      </c>
      <c r="C2" s="372"/>
    </row>
    <row r="3" spans="2:12" ht="21.95" customHeight="1">
      <c r="G3" s="550" t="str">
        <f>○!B2&amp;"　　　年　　　月　　　日"</f>
        <v>　　　年　　　月　　　日</v>
      </c>
      <c r="H3" s="550"/>
    </row>
    <row r="5" spans="2:12" ht="21.95" customHeight="1">
      <c r="C5" s="537" t="s">
        <v>354</v>
      </c>
      <c r="D5" s="537"/>
      <c r="E5" s="537"/>
      <c r="F5" s="537"/>
      <c r="G5" s="537"/>
      <c r="H5" s="537"/>
    </row>
    <row r="6" spans="2:12" ht="21.95" customHeight="1">
      <c r="C6" s="467"/>
      <c r="D6" s="467"/>
      <c r="E6" s="467"/>
      <c r="F6" s="467"/>
      <c r="G6" s="467"/>
      <c r="H6" s="467"/>
    </row>
    <row r="7" spans="2:12" ht="21.95" customHeight="1">
      <c r="C7" s="409"/>
      <c r="D7" s="409"/>
      <c r="E7" s="409"/>
      <c r="F7" s="409"/>
      <c r="G7" s="409"/>
      <c r="H7" s="409"/>
    </row>
    <row r="8" spans="2:12" ht="30" customHeight="1">
      <c r="C8" s="409"/>
      <c r="D8" s="409"/>
      <c r="E8" s="410" t="s">
        <v>149</v>
      </c>
      <c r="F8" s="549" t="str">
        <f>IF(○!I4&lt;&gt;0,○!I4,"")</f>
        <v/>
      </c>
      <c r="G8" s="549"/>
      <c r="H8" s="549"/>
    </row>
    <row r="9" spans="2:12" ht="30" customHeight="1">
      <c r="C9" s="551" t="s">
        <v>344</v>
      </c>
      <c r="D9" s="552"/>
      <c r="E9" s="552"/>
      <c r="F9" s="552"/>
      <c r="G9" s="552"/>
      <c r="H9" s="552"/>
    </row>
    <row r="10" spans="2:12" ht="30" customHeight="1">
      <c r="C10" s="552"/>
      <c r="D10" s="552"/>
      <c r="E10" s="552"/>
      <c r="F10" s="552"/>
      <c r="G10" s="552"/>
      <c r="H10" s="552"/>
    </row>
    <row r="11" spans="2:12" ht="28.5" customHeight="1">
      <c r="C11" s="552"/>
      <c r="D11" s="552"/>
      <c r="E11" s="552"/>
      <c r="F11" s="552"/>
      <c r="G11" s="552"/>
      <c r="H11" s="552"/>
    </row>
    <row r="12" spans="2:12" ht="24.75" customHeight="1">
      <c r="C12" s="553" t="s">
        <v>345</v>
      </c>
      <c r="D12" s="537"/>
      <c r="E12" s="537"/>
      <c r="F12" s="537"/>
      <c r="G12" s="537"/>
      <c r="H12" s="537"/>
    </row>
    <row r="13" spans="2:12" ht="30" customHeight="1">
      <c r="C13" s="551" t="s">
        <v>352</v>
      </c>
      <c r="D13" s="552"/>
      <c r="E13" s="552"/>
      <c r="F13" s="552"/>
      <c r="G13" s="552"/>
      <c r="H13" s="552"/>
    </row>
    <row r="14" spans="2:12" ht="30" customHeight="1">
      <c r="C14" s="552"/>
      <c r="D14" s="552"/>
      <c r="E14" s="552"/>
      <c r="F14" s="552"/>
      <c r="G14" s="552"/>
      <c r="H14" s="552"/>
    </row>
    <row r="15" spans="2:12" ht="30" customHeight="1">
      <c r="C15" s="552"/>
      <c r="D15" s="552"/>
      <c r="E15" s="552"/>
      <c r="F15" s="552"/>
      <c r="G15" s="552"/>
      <c r="H15" s="552"/>
    </row>
    <row r="16" spans="2:12" ht="30" customHeight="1">
      <c r="C16" s="552"/>
      <c r="D16" s="552"/>
      <c r="E16" s="552"/>
      <c r="F16" s="552"/>
      <c r="G16" s="552"/>
      <c r="H16" s="552"/>
    </row>
    <row r="17" spans="2:8" ht="30" customHeight="1">
      <c r="C17" s="552"/>
      <c r="D17" s="552"/>
      <c r="E17" s="552"/>
      <c r="F17" s="552"/>
      <c r="G17" s="552"/>
      <c r="H17" s="552"/>
    </row>
    <row r="18" spans="2:8" ht="30" customHeight="1">
      <c r="C18" s="552"/>
      <c r="D18" s="552"/>
      <c r="E18" s="552"/>
      <c r="F18" s="552"/>
      <c r="G18" s="552"/>
      <c r="H18" s="552"/>
    </row>
    <row r="19" spans="2:8" ht="54.75" customHeight="1">
      <c r="C19" s="552"/>
      <c r="D19" s="552"/>
      <c r="E19" s="552"/>
      <c r="F19" s="552"/>
      <c r="G19" s="552"/>
      <c r="H19" s="552"/>
    </row>
    <row r="20" spans="2:8" ht="30" customHeight="1">
      <c r="C20" s="409"/>
      <c r="D20" s="549" t="s">
        <v>331</v>
      </c>
      <c r="E20" s="549"/>
      <c r="F20" s="549"/>
      <c r="G20" s="549"/>
      <c r="H20" s="549"/>
    </row>
    <row r="21" spans="2:8" ht="46.5" customHeight="1">
      <c r="C21" s="411" t="s">
        <v>148</v>
      </c>
      <c r="D21" s="376" t="s">
        <v>181</v>
      </c>
      <c r="E21" s="732" t="s">
        <v>353</v>
      </c>
      <c r="F21" s="543"/>
      <c r="G21" s="376" t="s">
        <v>75</v>
      </c>
      <c r="H21" s="376" t="s">
        <v>101</v>
      </c>
    </row>
    <row r="22" spans="2:8" ht="36" customHeight="1">
      <c r="C22" s="376">
        <f>MAX(C$21:C21)+1</f>
        <v>1</v>
      </c>
      <c r="D22" s="398"/>
      <c r="E22" s="413"/>
      <c r="F22" s="412" t="s">
        <v>155</v>
      </c>
      <c r="G22" s="414"/>
      <c r="H22" s="414"/>
    </row>
    <row r="23" spans="2:8" ht="36" customHeight="1">
      <c r="C23" s="376">
        <f>MAX(C$21:C22)+1</f>
        <v>2</v>
      </c>
      <c r="D23" s="398"/>
      <c r="E23" s="413"/>
      <c r="F23" s="412" t="s">
        <v>155</v>
      </c>
      <c r="G23" s="414"/>
      <c r="H23" s="414"/>
    </row>
    <row r="24" spans="2:8" ht="36" customHeight="1">
      <c r="C24" s="376">
        <f>MAX(C$21:C23)+1</f>
        <v>3</v>
      </c>
      <c r="D24" s="398"/>
      <c r="E24" s="413"/>
      <c r="F24" s="412" t="s">
        <v>155</v>
      </c>
      <c r="G24" s="414"/>
      <c r="H24" s="414"/>
    </row>
    <row r="25" spans="2:8" ht="36" customHeight="1">
      <c r="C25" s="376">
        <f>MAX(C$21:C24)+1</f>
        <v>4</v>
      </c>
      <c r="D25" s="398"/>
      <c r="E25" s="413"/>
      <c r="F25" s="412" t="s">
        <v>155</v>
      </c>
      <c r="G25" s="414"/>
      <c r="H25" s="414"/>
    </row>
    <row r="26" spans="2:8" ht="36" customHeight="1">
      <c r="C26" s="376">
        <f>MAX(C$21:C25)+1</f>
        <v>5</v>
      </c>
      <c r="D26" s="398"/>
      <c r="E26" s="413"/>
      <c r="F26" s="412" t="s">
        <v>155</v>
      </c>
      <c r="G26" s="414"/>
      <c r="H26" s="414"/>
    </row>
    <row r="27" spans="2:8" ht="29.25" customHeight="1">
      <c r="B27" s="369" t="s">
        <v>182</v>
      </c>
    </row>
    <row r="28" spans="2:8" ht="36" customHeight="1">
      <c r="C28" s="376">
        <f>MAX(C$21:C26)+1</f>
        <v>6</v>
      </c>
      <c r="D28" s="398"/>
      <c r="E28" s="413"/>
      <c r="F28" s="412" t="s">
        <v>155</v>
      </c>
      <c r="G28" s="414"/>
      <c r="H28" s="414"/>
    </row>
    <row r="29" spans="2:8" ht="36" customHeight="1">
      <c r="C29" s="376">
        <f>MAX(C$21:C28)+1</f>
        <v>7</v>
      </c>
      <c r="D29" s="398"/>
      <c r="E29" s="413"/>
      <c r="F29" s="412" t="s">
        <v>155</v>
      </c>
      <c r="G29" s="414"/>
      <c r="H29" s="414"/>
    </row>
    <row r="30" spans="2:8" ht="36" customHeight="1">
      <c r="C30" s="376">
        <f>MAX(C$21:C29)+1</f>
        <v>8</v>
      </c>
      <c r="D30" s="398"/>
      <c r="E30" s="413"/>
      <c r="F30" s="412" t="s">
        <v>155</v>
      </c>
      <c r="G30" s="414"/>
      <c r="H30" s="414"/>
    </row>
    <row r="31" spans="2:8" ht="36" customHeight="1">
      <c r="C31" s="376">
        <f>MAX(C$21:C30)+1</f>
        <v>9</v>
      </c>
      <c r="D31" s="398"/>
      <c r="E31" s="413"/>
      <c r="F31" s="412" t="s">
        <v>155</v>
      </c>
      <c r="G31" s="414"/>
      <c r="H31" s="414"/>
    </row>
    <row r="32" spans="2:8" ht="36" customHeight="1">
      <c r="C32" s="376">
        <f>MAX(C$21:C31)+1</f>
        <v>10</v>
      </c>
      <c r="D32" s="398"/>
      <c r="E32" s="413"/>
      <c r="F32" s="412" t="s">
        <v>155</v>
      </c>
      <c r="G32" s="414"/>
      <c r="H32" s="414"/>
    </row>
    <row r="33" spans="3:8" ht="36" customHeight="1">
      <c r="C33" s="376">
        <f>MAX(C$21:C32)+1</f>
        <v>11</v>
      </c>
      <c r="D33" s="398"/>
      <c r="E33" s="413"/>
      <c r="F33" s="412" t="s">
        <v>155</v>
      </c>
      <c r="G33" s="414"/>
      <c r="H33" s="414"/>
    </row>
    <row r="34" spans="3:8" ht="36" customHeight="1">
      <c r="C34" s="376">
        <f>MAX(C$21:C33)+1</f>
        <v>12</v>
      </c>
      <c r="D34" s="398"/>
      <c r="E34" s="413"/>
      <c r="F34" s="412" t="s">
        <v>155</v>
      </c>
      <c r="G34" s="414"/>
      <c r="H34" s="414"/>
    </row>
    <row r="35" spans="3:8" ht="36" customHeight="1">
      <c r="C35" s="376">
        <f>MAX(C$21:C34)+1</f>
        <v>13</v>
      </c>
      <c r="D35" s="398"/>
      <c r="E35" s="413"/>
      <c r="F35" s="412" t="s">
        <v>155</v>
      </c>
      <c r="G35" s="414"/>
      <c r="H35" s="414"/>
    </row>
    <row r="36" spans="3:8" ht="36" customHeight="1">
      <c r="C36" s="376">
        <f>MAX(C$21:C35)+1</f>
        <v>14</v>
      </c>
      <c r="D36" s="398"/>
      <c r="E36" s="413"/>
      <c r="F36" s="412" t="s">
        <v>155</v>
      </c>
      <c r="G36" s="414"/>
      <c r="H36" s="414"/>
    </row>
    <row r="37" spans="3:8" ht="36" customHeight="1">
      <c r="C37" s="376">
        <f>MAX(C$21:C36)+1</f>
        <v>15</v>
      </c>
      <c r="D37" s="398"/>
      <c r="E37" s="413"/>
      <c r="F37" s="412" t="s">
        <v>155</v>
      </c>
      <c r="G37" s="414"/>
      <c r="H37" s="414"/>
    </row>
    <row r="38" spans="3:8" ht="36" customHeight="1">
      <c r="C38" s="376">
        <f>MAX(C$21:C37)+1</f>
        <v>16</v>
      </c>
      <c r="D38" s="398"/>
      <c r="E38" s="413"/>
      <c r="F38" s="412" t="s">
        <v>155</v>
      </c>
      <c r="G38" s="414"/>
      <c r="H38" s="414"/>
    </row>
    <row r="39" spans="3:8" ht="36" customHeight="1">
      <c r="C39" s="376">
        <f>MAX(C$21:C38)+1</f>
        <v>17</v>
      </c>
      <c r="D39" s="398"/>
      <c r="E39" s="413"/>
      <c r="F39" s="412" t="s">
        <v>155</v>
      </c>
      <c r="G39" s="414"/>
      <c r="H39" s="414"/>
    </row>
    <row r="40" spans="3:8" ht="36" customHeight="1">
      <c r="C40" s="376">
        <f>MAX(C$21:C39)+1</f>
        <v>18</v>
      </c>
      <c r="D40" s="398"/>
      <c r="E40" s="413"/>
      <c r="F40" s="412" t="s">
        <v>155</v>
      </c>
      <c r="G40" s="414"/>
      <c r="H40" s="414"/>
    </row>
    <row r="41" spans="3:8" ht="36" customHeight="1">
      <c r="C41" s="376">
        <f>MAX(C$21:C40)+1</f>
        <v>19</v>
      </c>
      <c r="D41" s="398"/>
      <c r="E41" s="413"/>
      <c r="F41" s="412" t="s">
        <v>155</v>
      </c>
      <c r="G41" s="414"/>
      <c r="H41" s="414"/>
    </row>
    <row r="42" spans="3:8" ht="36" customHeight="1">
      <c r="C42" s="376">
        <f>MAX(C$21:C41)+1</f>
        <v>20</v>
      </c>
      <c r="D42" s="398"/>
      <c r="E42" s="413"/>
      <c r="F42" s="412" t="s">
        <v>155</v>
      </c>
      <c r="G42" s="414"/>
      <c r="H42" s="414"/>
    </row>
    <row r="43" spans="3:8" ht="36" customHeight="1">
      <c r="C43" s="376">
        <f>MAX(C$21:C42)+1</f>
        <v>21</v>
      </c>
      <c r="D43" s="398"/>
      <c r="E43" s="413"/>
      <c r="F43" s="412" t="s">
        <v>155</v>
      </c>
      <c r="G43" s="414"/>
      <c r="H43" s="414"/>
    </row>
    <row r="44" spans="3:8" ht="36" customHeight="1">
      <c r="C44" s="376">
        <f>MAX(C$21:C43)+1</f>
        <v>22</v>
      </c>
      <c r="D44" s="398"/>
      <c r="E44" s="413"/>
      <c r="F44" s="412" t="s">
        <v>155</v>
      </c>
      <c r="G44" s="414"/>
      <c r="H44" s="414"/>
    </row>
    <row r="45" spans="3:8" ht="36" customHeight="1">
      <c r="C45" s="376">
        <f>MAX(C$21:C44)+1</f>
        <v>23</v>
      </c>
      <c r="D45" s="398"/>
      <c r="E45" s="413"/>
      <c r="F45" s="412" t="s">
        <v>155</v>
      </c>
      <c r="G45" s="414"/>
      <c r="H45" s="414"/>
    </row>
    <row r="46" spans="3:8" ht="36" customHeight="1">
      <c r="C46" s="376">
        <f>MAX(C$21:C45)+1</f>
        <v>24</v>
      </c>
      <c r="D46" s="398"/>
      <c r="E46" s="413"/>
      <c r="F46" s="412" t="s">
        <v>155</v>
      </c>
      <c r="G46" s="414"/>
      <c r="H46" s="414"/>
    </row>
    <row r="47" spans="3:8" ht="36" customHeight="1">
      <c r="C47" s="376">
        <f>MAX(C$21:C46)+1</f>
        <v>25</v>
      </c>
      <c r="D47" s="398"/>
      <c r="E47" s="413"/>
      <c r="F47" s="412" t="s">
        <v>155</v>
      </c>
      <c r="G47" s="414"/>
      <c r="H47" s="414"/>
    </row>
  </sheetData>
  <mergeCells count="8">
    <mergeCell ref="F8:H8"/>
    <mergeCell ref="C5:H5"/>
    <mergeCell ref="G3:H3"/>
    <mergeCell ref="E21:F21"/>
    <mergeCell ref="D20:H20"/>
    <mergeCell ref="C9:H11"/>
    <mergeCell ref="C12:H12"/>
    <mergeCell ref="C13:H19"/>
  </mergeCells>
  <phoneticPr fontId="1"/>
  <printOptions horizontalCentered="1"/>
  <pageMargins left="0.7" right="0.7" top="0.75" bottom="0.75" header="0.3" footer="0.3"/>
  <pageSetup paperSize="9" orientation="portrait" horizontalDpi="300" verticalDpi="300" r:id="rId1"/>
  <headerFooter alignWithMargins="0"/>
  <rowBreaks count="1" manualBreakCount="1">
    <brk id="27" min="1" max="8"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K57"/>
  <sheetViews>
    <sheetView view="pageBreakPreview" topLeftCell="A19" zoomScaleNormal="100" zoomScaleSheetLayoutView="100" workbookViewId="0">
      <selection activeCell="B2" sqref="B2"/>
    </sheetView>
  </sheetViews>
  <sheetFormatPr defaultRowHeight="20.100000000000001" customHeight="1"/>
  <cols>
    <col min="1" max="1" width="3.5" style="24" customWidth="1"/>
    <col min="2" max="3" width="3.75" style="24" customWidth="1"/>
    <col min="4" max="4" width="3.75" style="33" customWidth="1"/>
    <col min="5" max="40" width="3.75" style="24" customWidth="1"/>
    <col min="41" max="255" width="9" style="24"/>
    <col min="256" max="280" width="3.75" style="24" customWidth="1"/>
    <col min="281" max="511" width="9" style="24"/>
    <col min="512" max="536" width="3.75" style="24" customWidth="1"/>
    <col min="537" max="767" width="9" style="24"/>
    <col min="768" max="792" width="3.75" style="24" customWidth="1"/>
    <col min="793" max="1023" width="9" style="24"/>
    <col min="1024" max="1048" width="3.75" style="24" customWidth="1"/>
    <col min="1049" max="1279" width="9" style="24"/>
    <col min="1280" max="1304" width="3.75" style="24" customWidth="1"/>
    <col min="1305" max="1535" width="9" style="24"/>
    <col min="1536" max="1560" width="3.75" style="24" customWidth="1"/>
    <col min="1561" max="1791" width="9" style="24"/>
    <col min="1792" max="1816" width="3.75" style="24" customWidth="1"/>
    <col min="1817" max="2047" width="9" style="24"/>
    <col min="2048" max="2072" width="3.75" style="24" customWidth="1"/>
    <col min="2073" max="2303" width="9" style="24"/>
    <col min="2304" max="2328" width="3.75" style="24" customWidth="1"/>
    <col min="2329" max="2559" width="9" style="24"/>
    <col min="2560" max="2584" width="3.75" style="24" customWidth="1"/>
    <col min="2585" max="2815" width="9" style="24"/>
    <col min="2816" max="2840" width="3.75" style="24" customWidth="1"/>
    <col min="2841" max="3071" width="9" style="24"/>
    <col min="3072" max="3096" width="3.75" style="24" customWidth="1"/>
    <col min="3097" max="3327" width="9" style="24"/>
    <col min="3328" max="3352" width="3.75" style="24" customWidth="1"/>
    <col min="3353" max="3583" width="9" style="24"/>
    <col min="3584" max="3608" width="3.75" style="24" customWidth="1"/>
    <col min="3609" max="3839" width="9" style="24"/>
    <col min="3840" max="3864" width="3.75" style="24" customWidth="1"/>
    <col min="3865" max="4095" width="9" style="24"/>
    <col min="4096" max="4120" width="3.75" style="24" customWidth="1"/>
    <col min="4121" max="4351" width="9" style="24"/>
    <col min="4352" max="4376" width="3.75" style="24" customWidth="1"/>
    <col min="4377" max="4607" width="9" style="24"/>
    <col min="4608" max="4632" width="3.75" style="24" customWidth="1"/>
    <col min="4633" max="4863" width="9" style="24"/>
    <col min="4864" max="4888" width="3.75" style="24" customWidth="1"/>
    <col min="4889" max="5119" width="9" style="24"/>
    <col min="5120" max="5144" width="3.75" style="24" customWidth="1"/>
    <col min="5145" max="5375" width="9" style="24"/>
    <col min="5376" max="5400" width="3.75" style="24" customWidth="1"/>
    <col min="5401" max="5631" width="9" style="24"/>
    <col min="5632" max="5656" width="3.75" style="24" customWidth="1"/>
    <col min="5657" max="5887" width="9" style="24"/>
    <col min="5888" max="5912" width="3.75" style="24" customWidth="1"/>
    <col min="5913" max="6143" width="9" style="24"/>
    <col min="6144" max="6168" width="3.75" style="24" customWidth="1"/>
    <col min="6169" max="6399" width="9" style="24"/>
    <col min="6400" max="6424" width="3.75" style="24" customWidth="1"/>
    <col min="6425" max="6655" width="9" style="24"/>
    <col min="6656" max="6680" width="3.75" style="24" customWidth="1"/>
    <col min="6681" max="6911" width="9" style="24"/>
    <col min="6912" max="6936" width="3.75" style="24" customWidth="1"/>
    <col min="6937" max="7167" width="9" style="24"/>
    <col min="7168" max="7192" width="3.75" style="24" customWidth="1"/>
    <col min="7193" max="7423" width="9" style="24"/>
    <col min="7424" max="7448" width="3.75" style="24" customWidth="1"/>
    <col min="7449" max="7679" width="9" style="24"/>
    <col min="7680" max="7704" width="3.75" style="24" customWidth="1"/>
    <col min="7705" max="7935" width="9" style="24"/>
    <col min="7936" max="7960" width="3.75" style="24" customWidth="1"/>
    <col min="7961" max="8191" width="9" style="24"/>
    <col min="8192" max="8216" width="3.75" style="24" customWidth="1"/>
    <col min="8217" max="8447" width="9" style="24"/>
    <col min="8448" max="8472" width="3.75" style="24" customWidth="1"/>
    <col min="8473" max="8703" width="9" style="24"/>
    <col min="8704" max="8728" width="3.75" style="24" customWidth="1"/>
    <col min="8729" max="8959" width="9" style="24"/>
    <col min="8960" max="8984" width="3.75" style="24" customWidth="1"/>
    <col min="8985" max="9215" width="9" style="24"/>
    <col min="9216" max="9240" width="3.75" style="24" customWidth="1"/>
    <col min="9241" max="9471" width="9" style="24"/>
    <col min="9472" max="9496" width="3.75" style="24" customWidth="1"/>
    <col min="9497" max="9727" width="9" style="24"/>
    <col min="9728" max="9752" width="3.75" style="24" customWidth="1"/>
    <col min="9753" max="9983" width="9" style="24"/>
    <col min="9984" max="10008" width="3.75" style="24" customWidth="1"/>
    <col min="10009" max="10239" width="9" style="24"/>
    <col min="10240" max="10264" width="3.75" style="24" customWidth="1"/>
    <col min="10265" max="10495" width="9" style="24"/>
    <col min="10496" max="10520" width="3.75" style="24" customWidth="1"/>
    <col min="10521" max="10751" width="9" style="24"/>
    <col min="10752" max="10776" width="3.75" style="24" customWidth="1"/>
    <col min="10777" max="11007" width="9" style="24"/>
    <col min="11008" max="11032" width="3.75" style="24" customWidth="1"/>
    <col min="11033" max="11263" width="9" style="24"/>
    <col min="11264" max="11288" width="3.75" style="24" customWidth="1"/>
    <col min="11289" max="11519" width="9" style="24"/>
    <col min="11520" max="11544" width="3.75" style="24" customWidth="1"/>
    <col min="11545" max="11775" width="9" style="24"/>
    <col min="11776" max="11800" width="3.75" style="24" customWidth="1"/>
    <col min="11801" max="12031" width="9" style="24"/>
    <col min="12032" max="12056" width="3.75" style="24" customWidth="1"/>
    <col min="12057" max="12287" width="9" style="24"/>
    <col min="12288" max="12312" width="3.75" style="24" customWidth="1"/>
    <col min="12313" max="12543" width="9" style="24"/>
    <col min="12544" max="12568" width="3.75" style="24" customWidth="1"/>
    <col min="12569" max="12799" width="9" style="24"/>
    <col min="12800" max="12824" width="3.75" style="24" customWidth="1"/>
    <col min="12825" max="13055" width="9" style="24"/>
    <col min="13056" max="13080" width="3.75" style="24" customWidth="1"/>
    <col min="13081" max="13311" width="9" style="24"/>
    <col min="13312" max="13336" width="3.75" style="24" customWidth="1"/>
    <col min="13337" max="13567" width="9" style="24"/>
    <col min="13568" max="13592" width="3.75" style="24" customWidth="1"/>
    <col min="13593" max="13823" width="9" style="24"/>
    <col min="13824" max="13848" width="3.75" style="24" customWidth="1"/>
    <col min="13849" max="14079" width="9" style="24"/>
    <col min="14080" max="14104" width="3.75" style="24" customWidth="1"/>
    <col min="14105" max="14335" width="9" style="24"/>
    <col min="14336" max="14360" width="3.75" style="24" customWidth="1"/>
    <col min="14361" max="14591" width="9" style="24"/>
    <col min="14592" max="14616" width="3.75" style="24" customWidth="1"/>
    <col min="14617" max="14847" width="9" style="24"/>
    <col min="14848" max="14872" width="3.75" style="24" customWidth="1"/>
    <col min="14873" max="15103" width="9" style="24"/>
    <col min="15104" max="15128" width="3.75" style="24" customWidth="1"/>
    <col min="15129" max="15359" width="9" style="24"/>
    <col min="15360" max="15384" width="3.75" style="24" customWidth="1"/>
    <col min="15385" max="15615" width="9" style="24"/>
    <col min="15616" max="15640" width="3.75" style="24" customWidth="1"/>
    <col min="15641" max="15871" width="9" style="24"/>
    <col min="15872" max="15896" width="3.75" style="24" customWidth="1"/>
    <col min="15897" max="16127" width="9" style="24"/>
    <col min="16128" max="16152" width="3.75" style="24" customWidth="1"/>
    <col min="16153" max="16384" width="9" style="24"/>
  </cols>
  <sheetData>
    <row r="2" spans="2:36" ht="17.25" customHeight="1">
      <c r="B2" s="124" t="s">
        <v>334</v>
      </c>
      <c r="C2" s="125"/>
      <c r="D2" s="126"/>
      <c r="E2" s="126"/>
      <c r="F2" s="126"/>
      <c r="G2" s="126"/>
      <c r="H2" s="126"/>
      <c r="I2" s="126"/>
      <c r="J2" s="126"/>
      <c r="K2" s="126"/>
      <c r="L2" s="126"/>
      <c r="M2" s="126"/>
      <c r="N2" s="126"/>
      <c r="O2" s="126"/>
      <c r="P2" s="126"/>
      <c r="Q2" s="126"/>
      <c r="R2" s="126"/>
      <c r="S2" s="126"/>
      <c r="T2" s="126"/>
      <c r="U2" s="126"/>
      <c r="V2" s="126"/>
      <c r="W2" s="126"/>
      <c r="X2" s="125"/>
      <c r="Y2" s="127"/>
      <c r="AA2" s="25"/>
    </row>
    <row r="3" spans="2:36" ht="22.5" customHeight="1">
      <c r="B3" s="128"/>
      <c r="C3" s="123"/>
      <c r="D3" s="122"/>
      <c r="E3" s="123"/>
      <c r="F3" s="123"/>
      <c r="G3" s="123"/>
      <c r="H3" s="123"/>
      <c r="I3" s="123"/>
      <c r="J3" s="123"/>
      <c r="K3" s="123"/>
      <c r="L3" s="123"/>
      <c r="M3" s="123"/>
      <c r="N3" s="123"/>
      <c r="O3" s="123"/>
      <c r="P3" s="123"/>
      <c r="Q3" s="123"/>
      <c r="R3" s="555" t="str">
        <f>○!B2&amp;"　　　年　　　月　　　日"</f>
        <v>　　　年　　　月　　　日</v>
      </c>
      <c r="S3" s="555"/>
      <c r="T3" s="555"/>
      <c r="U3" s="555"/>
      <c r="V3" s="555"/>
      <c r="W3" s="555"/>
      <c r="X3" s="555"/>
      <c r="Y3" s="129"/>
      <c r="Z3" s="556"/>
      <c r="AA3" s="556"/>
      <c r="AB3" s="556"/>
      <c r="AC3" s="556"/>
    </row>
    <row r="4" spans="2:36" ht="13.5" customHeight="1">
      <c r="B4" s="128"/>
      <c r="C4" s="123"/>
      <c r="D4" s="122"/>
      <c r="E4" s="123"/>
      <c r="F4" s="123"/>
      <c r="G4" s="123"/>
      <c r="H4" s="123"/>
      <c r="I4" s="123"/>
      <c r="J4" s="123"/>
      <c r="K4" s="123"/>
      <c r="L4" s="123"/>
      <c r="M4" s="123"/>
      <c r="N4" s="123"/>
      <c r="O4" s="123"/>
      <c r="P4" s="123"/>
      <c r="Q4" s="123"/>
      <c r="R4" s="123"/>
      <c r="S4" s="123"/>
      <c r="T4" s="123"/>
      <c r="U4" s="123"/>
      <c r="V4" s="123"/>
      <c r="W4" s="123"/>
      <c r="X4" s="123"/>
      <c r="Y4" s="129"/>
      <c r="Z4" s="556"/>
      <c r="AA4" s="556"/>
      <c r="AB4" s="556"/>
      <c r="AC4" s="556"/>
    </row>
    <row r="5" spans="2:36" ht="22.5" customHeight="1">
      <c r="B5" s="26"/>
      <c r="C5" s="27"/>
      <c r="D5" s="557" t="s">
        <v>19</v>
      </c>
      <c r="E5" s="558"/>
      <c r="F5" s="558"/>
      <c r="G5" s="558"/>
      <c r="H5" s="558"/>
      <c r="I5" s="558"/>
      <c r="J5" s="558"/>
      <c r="K5" s="558"/>
      <c r="L5" s="558"/>
      <c r="M5" s="558"/>
      <c r="N5" s="558"/>
      <c r="O5" s="558"/>
      <c r="P5" s="558"/>
      <c r="Q5" s="558"/>
      <c r="R5" s="558"/>
      <c r="S5" s="558"/>
      <c r="T5" s="558"/>
      <c r="U5" s="558"/>
      <c r="V5" s="558"/>
      <c r="W5" s="558"/>
      <c r="X5" s="27"/>
      <c r="Y5" s="29"/>
    </row>
    <row r="6" spans="2:36" ht="22.5" customHeight="1">
      <c r="B6" s="31"/>
      <c r="C6" s="34"/>
      <c r="D6" s="558"/>
      <c r="E6" s="558"/>
      <c r="F6" s="558"/>
      <c r="G6" s="558"/>
      <c r="H6" s="558"/>
      <c r="I6" s="558"/>
      <c r="J6" s="558"/>
      <c r="K6" s="558"/>
      <c r="L6" s="558"/>
      <c r="M6" s="558"/>
      <c r="N6" s="558"/>
      <c r="O6" s="558"/>
      <c r="P6" s="558"/>
      <c r="Q6" s="558"/>
      <c r="R6" s="558"/>
      <c r="S6" s="558"/>
      <c r="T6" s="558"/>
      <c r="U6" s="558"/>
      <c r="V6" s="558"/>
      <c r="W6" s="558"/>
      <c r="X6" s="28"/>
      <c r="Y6" s="32"/>
    </row>
    <row r="7" spans="2:36" ht="13.5" customHeight="1">
      <c r="B7" s="128"/>
      <c r="C7" s="123"/>
      <c r="D7" s="122"/>
      <c r="E7" s="123"/>
      <c r="F7" s="123"/>
      <c r="G7" s="123"/>
      <c r="H7" s="123"/>
      <c r="I7" s="123"/>
      <c r="J7" s="123"/>
      <c r="K7" s="123"/>
      <c r="L7" s="123"/>
      <c r="M7" s="123"/>
      <c r="N7" s="123"/>
      <c r="O7" s="123"/>
      <c r="P7" s="123"/>
      <c r="Q7" s="123"/>
      <c r="R7" s="123"/>
      <c r="S7" s="123"/>
      <c r="T7" s="123"/>
      <c r="U7" s="123"/>
      <c r="V7" s="123"/>
      <c r="W7" s="123"/>
      <c r="X7" s="123"/>
      <c r="Y7" s="130"/>
    </row>
    <row r="8" spans="2:36" ht="22.5" customHeight="1">
      <c r="B8" s="128"/>
      <c r="C8" s="559" t="str">
        <f>"延岡市長　"&amp;IF(○!$AG$2="","                   ",○!$AG$2)&amp;"　様"</f>
        <v>延岡市長　読谷山　洋司　様</v>
      </c>
      <c r="D8" s="559"/>
      <c r="E8" s="559"/>
      <c r="F8" s="559"/>
      <c r="G8" s="559"/>
      <c r="H8" s="559"/>
      <c r="I8" s="559"/>
      <c r="J8" s="559"/>
      <c r="K8" s="559"/>
      <c r="L8" s="123"/>
      <c r="M8" s="123"/>
      <c r="N8" s="123"/>
      <c r="O8" s="123"/>
      <c r="P8" s="123"/>
      <c r="Q8" s="123"/>
      <c r="R8" s="123"/>
      <c r="S8" s="123"/>
      <c r="T8" s="123"/>
      <c r="U8" s="123"/>
      <c r="V8" s="123"/>
      <c r="W8" s="123"/>
      <c r="X8" s="123"/>
      <c r="Y8" s="130"/>
      <c r="AH8" s="523"/>
      <c r="AI8" s="523"/>
      <c r="AJ8" s="523"/>
    </row>
    <row r="9" spans="2:36" ht="15.75" customHeight="1">
      <c r="B9" s="128"/>
      <c r="C9" s="131"/>
      <c r="D9" s="122"/>
      <c r="E9" s="131"/>
      <c r="F9" s="131"/>
      <c r="G9" s="131"/>
      <c r="H9" s="131"/>
      <c r="I9" s="131"/>
      <c r="J9" s="123"/>
      <c r="K9" s="123"/>
      <c r="L9" s="123"/>
      <c r="M9" s="123"/>
      <c r="N9" s="123"/>
      <c r="O9" s="123"/>
      <c r="P9" s="123"/>
      <c r="Q9" s="123"/>
      <c r="R9" s="123"/>
      <c r="S9" s="131"/>
      <c r="T9" s="123"/>
      <c r="U9" s="131"/>
      <c r="V9" s="131"/>
      <c r="W9" s="131"/>
      <c r="X9" s="131"/>
      <c r="Y9" s="129"/>
      <c r="AH9" s="523"/>
      <c r="AI9" s="523"/>
      <c r="AJ9" s="523"/>
    </row>
    <row r="10" spans="2:36" ht="16.5" customHeight="1">
      <c r="B10" s="128"/>
      <c r="C10" s="362"/>
      <c r="D10" s="363"/>
      <c r="E10" s="362"/>
      <c r="F10" s="362"/>
      <c r="G10" s="362"/>
      <c r="H10" s="362"/>
      <c r="I10" s="362"/>
      <c r="J10" s="123"/>
      <c r="K10" s="123"/>
      <c r="L10" s="123"/>
      <c r="M10" s="123"/>
      <c r="N10" s="523" t="s">
        <v>312</v>
      </c>
      <c r="O10" s="523"/>
      <c r="P10" s="523"/>
      <c r="Q10" s="554" t="str">
        <f>IF(○!$I$4="","",○!$I$4)</f>
        <v/>
      </c>
      <c r="R10" s="554"/>
      <c r="S10" s="554"/>
      <c r="T10" s="554"/>
      <c r="U10" s="554"/>
      <c r="V10" s="554"/>
      <c r="W10" s="554"/>
      <c r="X10" s="554"/>
      <c r="Y10" s="129"/>
      <c r="AF10" s="361"/>
      <c r="AG10" s="361"/>
      <c r="AH10" s="361"/>
      <c r="AI10" s="361"/>
      <c r="AJ10" s="361"/>
    </row>
    <row r="11" spans="2:36" ht="16.5" customHeight="1">
      <c r="B11" s="128"/>
      <c r="C11" s="362"/>
      <c r="D11" s="363"/>
      <c r="E11" s="362"/>
      <c r="F11" s="362"/>
      <c r="G11" s="362"/>
      <c r="H11" s="362"/>
      <c r="I11" s="362"/>
      <c r="J11" s="123"/>
      <c r="K11" s="123"/>
      <c r="L11" s="123"/>
      <c r="M11" s="123"/>
      <c r="N11" s="523"/>
      <c r="O11" s="523"/>
      <c r="P11" s="523"/>
      <c r="Q11" s="554"/>
      <c r="R11" s="554"/>
      <c r="S11" s="554"/>
      <c r="T11" s="554"/>
      <c r="U11" s="554"/>
      <c r="V11" s="554"/>
      <c r="W11" s="554"/>
      <c r="X11" s="554"/>
      <c r="Y11" s="129"/>
      <c r="AF11" s="361"/>
      <c r="AG11" s="361"/>
      <c r="AH11" s="361"/>
      <c r="AI11" s="361"/>
      <c r="AJ11" s="361"/>
    </row>
    <row r="12" spans="2:36" ht="16.5" customHeight="1">
      <c r="B12" s="128"/>
      <c r="C12" s="362"/>
      <c r="D12" s="363"/>
      <c r="E12" s="362"/>
      <c r="F12" s="362"/>
      <c r="G12" s="362"/>
      <c r="H12" s="362"/>
      <c r="I12" s="362"/>
      <c r="J12" s="123"/>
      <c r="K12" s="123"/>
      <c r="L12" s="123"/>
      <c r="M12" s="123"/>
      <c r="N12" s="525" t="s">
        <v>310</v>
      </c>
      <c r="O12" s="525"/>
      <c r="P12" s="525"/>
      <c r="Q12" s="554" t="str">
        <f>IF(○!$I$5="","",○!$I$5)</f>
        <v/>
      </c>
      <c r="R12" s="554"/>
      <c r="S12" s="554"/>
      <c r="T12" s="554"/>
      <c r="U12" s="554"/>
      <c r="V12" s="554"/>
      <c r="W12" s="554"/>
      <c r="X12" s="554"/>
      <c r="Y12" s="129"/>
      <c r="AF12" s="361"/>
      <c r="AG12" s="361"/>
      <c r="AH12" s="361"/>
      <c r="AI12" s="361"/>
      <c r="AJ12" s="361"/>
    </row>
    <row r="13" spans="2:36" ht="16.5" customHeight="1">
      <c r="B13" s="128"/>
      <c r="C13" s="123"/>
      <c r="D13" s="122"/>
      <c r="E13" s="123"/>
      <c r="F13" s="123"/>
      <c r="G13" s="123"/>
      <c r="H13" s="123"/>
      <c r="I13" s="123"/>
      <c r="J13" s="123"/>
      <c r="K13" s="123"/>
      <c r="L13" s="123"/>
      <c r="M13" s="123"/>
      <c r="N13" s="525"/>
      <c r="O13" s="525"/>
      <c r="P13" s="525"/>
      <c r="Q13" s="554"/>
      <c r="R13" s="554"/>
      <c r="S13" s="554"/>
      <c r="T13" s="554"/>
      <c r="U13" s="554"/>
      <c r="V13" s="554"/>
      <c r="W13" s="554"/>
      <c r="X13" s="554"/>
      <c r="Y13" s="129"/>
      <c r="Z13" s="556"/>
      <c r="AA13" s="556"/>
      <c r="AB13" s="556"/>
      <c r="AC13" s="556"/>
      <c r="AH13" s="523"/>
      <c r="AI13" s="523"/>
      <c r="AJ13" s="523"/>
    </row>
    <row r="14" spans="2:36" ht="16.5" customHeight="1">
      <c r="B14" s="128"/>
      <c r="C14" s="123"/>
      <c r="D14" s="122"/>
      <c r="E14" s="123"/>
      <c r="F14" s="123"/>
      <c r="G14" s="123"/>
      <c r="H14" s="123"/>
      <c r="I14" s="123"/>
      <c r="J14" s="123"/>
      <c r="K14" s="123"/>
      <c r="L14" s="123"/>
      <c r="M14" s="123"/>
      <c r="N14" s="525" t="s">
        <v>311</v>
      </c>
      <c r="O14" s="525"/>
      <c r="P14" s="525"/>
      <c r="Q14" s="554" t="str">
        <f>IF(○!I6&lt;&gt;0,○!I6,"")&amp;" "&amp;IF(○!S6&lt;&gt;0,○!S6,"")</f>
        <v xml:space="preserve"> </v>
      </c>
      <c r="R14" s="554"/>
      <c r="S14" s="554"/>
      <c r="T14" s="554"/>
      <c r="U14" s="554"/>
      <c r="V14" s="554"/>
      <c r="W14" s="554"/>
      <c r="X14" s="554"/>
      <c r="Y14" s="130"/>
      <c r="Z14" s="556"/>
      <c r="AA14" s="556"/>
      <c r="AB14" s="556"/>
      <c r="AC14" s="556"/>
      <c r="AH14" s="523"/>
      <c r="AI14" s="523"/>
      <c r="AJ14" s="523"/>
    </row>
    <row r="15" spans="2:36" ht="16.5" customHeight="1">
      <c r="B15" s="128"/>
      <c r="C15" s="123"/>
      <c r="D15" s="122"/>
      <c r="E15" s="123"/>
      <c r="F15" s="123"/>
      <c r="G15" s="123"/>
      <c r="H15" s="123"/>
      <c r="I15" s="123"/>
      <c r="J15" s="123"/>
      <c r="K15" s="123"/>
      <c r="L15" s="123"/>
      <c r="M15" s="123"/>
      <c r="N15" s="525"/>
      <c r="O15" s="525"/>
      <c r="P15" s="525"/>
      <c r="Q15" s="554"/>
      <c r="R15" s="554"/>
      <c r="S15" s="554"/>
      <c r="T15" s="554"/>
      <c r="U15" s="554"/>
      <c r="V15" s="554"/>
      <c r="W15" s="554"/>
      <c r="X15" s="554"/>
      <c r="Y15" s="130"/>
      <c r="AH15" s="523"/>
      <c r="AI15" s="523"/>
      <c r="AJ15" s="523"/>
    </row>
    <row r="16" spans="2:36" ht="15.75" customHeight="1">
      <c r="B16" s="128"/>
      <c r="C16" s="123"/>
      <c r="D16" s="122"/>
      <c r="E16" s="123"/>
      <c r="F16" s="123"/>
      <c r="G16" s="123"/>
      <c r="H16" s="123"/>
      <c r="I16" s="123"/>
      <c r="J16" s="123"/>
      <c r="K16" s="123"/>
      <c r="L16" s="123"/>
      <c r="M16" s="123"/>
      <c r="N16" s="123"/>
      <c r="O16" s="123"/>
      <c r="P16" s="123"/>
      <c r="Q16" s="123"/>
      <c r="R16" s="123"/>
      <c r="S16" s="123"/>
      <c r="T16" s="123"/>
      <c r="U16" s="123"/>
      <c r="V16" s="123"/>
      <c r="W16" s="123"/>
      <c r="X16" s="123"/>
      <c r="Y16" s="130"/>
      <c r="AH16" s="523"/>
      <c r="AI16" s="523"/>
      <c r="AJ16" s="523"/>
    </row>
    <row r="17" spans="2:29" ht="22.5" customHeight="1">
      <c r="B17" s="132"/>
      <c r="C17" s="572" t="str">
        <f>"　"&amp;○!P11&amp;"付け"&amp;○!Q11&amp;"第 "&amp;DBCS(○!T11)&amp;" 号"&amp;"で補助金等の交付の決定を受けた"&amp;○!B2&amp;IF(○!D2=1,"元",○!D2)&amp;"年度 "&amp;○!H2&amp;"について、延岡市補助金等の交付に関する規則第15条の規定に基づいて補助金等の交付を請求します。"</f>
        <v>　　　　　年　　月　　日付け延林第 　　　 号で補助金等の交付の決定を受けた　　年度 コミュニティ林業推進事業について、延岡市補助金等の交付に関する規則第15条の規定に基づいて補助金等の交付を請求します。</v>
      </c>
      <c r="D17" s="573"/>
      <c r="E17" s="573"/>
      <c r="F17" s="573"/>
      <c r="G17" s="573"/>
      <c r="H17" s="573"/>
      <c r="I17" s="573"/>
      <c r="J17" s="573"/>
      <c r="K17" s="573"/>
      <c r="L17" s="573"/>
      <c r="M17" s="573"/>
      <c r="N17" s="573"/>
      <c r="O17" s="573"/>
      <c r="P17" s="573"/>
      <c r="Q17" s="573"/>
      <c r="R17" s="573"/>
      <c r="S17" s="573"/>
      <c r="T17" s="573"/>
      <c r="U17" s="573"/>
      <c r="V17" s="573"/>
      <c r="W17" s="573"/>
      <c r="X17" s="573"/>
      <c r="Y17" s="129"/>
      <c r="Z17" s="556"/>
      <c r="AA17" s="556"/>
      <c r="AB17" s="556"/>
      <c r="AC17" s="556"/>
    </row>
    <row r="18" spans="2:29" ht="22.5" customHeight="1">
      <c r="B18" s="133"/>
      <c r="C18" s="573"/>
      <c r="D18" s="573"/>
      <c r="E18" s="573"/>
      <c r="F18" s="573"/>
      <c r="G18" s="573"/>
      <c r="H18" s="573"/>
      <c r="I18" s="573"/>
      <c r="J18" s="573"/>
      <c r="K18" s="573"/>
      <c r="L18" s="573"/>
      <c r="M18" s="573"/>
      <c r="N18" s="573"/>
      <c r="O18" s="573"/>
      <c r="P18" s="573"/>
      <c r="Q18" s="573"/>
      <c r="R18" s="573"/>
      <c r="S18" s="573"/>
      <c r="T18" s="573"/>
      <c r="U18" s="573"/>
      <c r="V18" s="573"/>
      <c r="W18" s="573"/>
      <c r="X18" s="573"/>
      <c r="Y18" s="134"/>
      <c r="Z18" s="556"/>
      <c r="AA18" s="556"/>
      <c r="AB18" s="556"/>
      <c r="AC18" s="556"/>
    </row>
    <row r="19" spans="2:29" ht="22.5" customHeight="1">
      <c r="B19" s="133"/>
      <c r="C19" s="573"/>
      <c r="D19" s="573"/>
      <c r="E19" s="573"/>
      <c r="F19" s="573"/>
      <c r="G19" s="573"/>
      <c r="H19" s="573"/>
      <c r="I19" s="573"/>
      <c r="J19" s="573"/>
      <c r="K19" s="573"/>
      <c r="L19" s="573"/>
      <c r="M19" s="573"/>
      <c r="N19" s="573"/>
      <c r="O19" s="573"/>
      <c r="P19" s="573"/>
      <c r="Q19" s="573"/>
      <c r="R19" s="573"/>
      <c r="S19" s="573"/>
      <c r="T19" s="573"/>
      <c r="U19" s="573"/>
      <c r="V19" s="573"/>
      <c r="W19" s="573"/>
      <c r="X19" s="573"/>
      <c r="Y19" s="134"/>
    </row>
    <row r="20" spans="2:29" ht="9.75" customHeight="1">
      <c r="B20" s="132"/>
      <c r="C20" s="121"/>
      <c r="D20" s="122"/>
      <c r="E20" s="131"/>
      <c r="F20" s="131"/>
      <c r="G20" s="131"/>
      <c r="H20" s="131"/>
      <c r="I20" s="131"/>
      <c r="J20" s="131"/>
      <c r="K20" s="131"/>
      <c r="L20" s="131"/>
      <c r="M20" s="131"/>
      <c r="N20" s="131"/>
      <c r="O20" s="131"/>
      <c r="P20" s="131"/>
      <c r="Q20" s="131"/>
      <c r="R20" s="131"/>
      <c r="S20" s="131"/>
      <c r="T20" s="131"/>
      <c r="U20" s="131"/>
      <c r="V20" s="131"/>
      <c r="W20" s="131"/>
      <c r="X20" s="131"/>
      <c r="Y20" s="129"/>
    </row>
    <row r="21" spans="2:29" ht="20.25" customHeight="1">
      <c r="B21" s="133"/>
      <c r="C21" s="565" t="s">
        <v>4</v>
      </c>
      <c r="D21" s="565"/>
      <c r="E21" s="565"/>
      <c r="F21" s="565"/>
      <c r="G21" s="565"/>
      <c r="H21" s="565"/>
      <c r="I21" s="565"/>
      <c r="J21" s="565"/>
      <c r="K21" s="565"/>
      <c r="L21" s="565"/>
      <c r="M21" s="565"/>
      <c r="N21" s="565"/>
      <c r="O21" s="565"/>
      <c r="P21" s="565"/>
      <c r="Q21" s="565"/>
      <c r="R21" s="565"/>
      <c r="S21" s="565"/>
      <c r="T21" s="565"/>
      <c r="U21" s="565"/>
      <c r="V21" s="565"/>
      <c r="W21" s="565"/>
      <c r="X21" s="565"/>
      <c r="Y21" s="134"/>
    </row>
    <row r="22" spans="2:29" ht="9.75" customHeight="1">
      <c r="B22" s="132"/>
      <c r="C22" s="52"/>
      <c r="D22" s="52"/>
      <c r="E22" s="52"/>
      <c r="F22" s="52"/>
      <c r="G22" s="52"/>
      <c r="H22" s="52"/>
      <c r="I22" s="52"/>
      <c r="J22" s="52"/>
      <c r="K22" s="52"/>
      <c r="L22" s="52"/>
      <c r="M22" s="52"/>
      <c r="N22" s="52"/>
      <c r="O22" s="52"/>
      <c r="P22" s="52"/>
      <c r="Q22" s="52"/>
      <c r="R22" s="52"/>
      <c r="S22" s="52"/>
      <c r="T22" s="52"/>
      <c r="U22" s="52"/>
      <c r="V22" s="52"/>
      <c r="W22" s="52"/>
      <c r="X22" s="52"/>
      <c r="Y22" s="129"/>
    </row>
    <row r="23" spans="2:29" ht="12" customHeight="1">
      <c r="B23" s="132"/>
      <c r="C23" s="131"/>
      <c r="D23" s="122"/>
      <c r="E23" s="123"/>
      <c r="F23" s="123"/>
      <c r="G23" s="123"/>
      <c r="H23" s="123"/>
      <c r="I23" s="123"/>
      <c r="J23" s="131"/>
      <c r="K23" s="131"/>
      <c r="L23" s="131"/>
      <c r="M23" s="131"/>
      <c r="N23" s="131"/>
      <c r="O23" s="131"/>
      <c r="P23" s="131"/>
      <c r="Q23" s="131"/>
      <c r="R23" s="131"/>
      <c r="S23" s="131"/>
      <c r="T23" s="131"/>
      <c r="U23" s="131"/>
      <c r="V23" s="131"/>
      <c r="W23" s="131"/>
      <c r="X23" s="131"/>
      <c r="Y23" s="129"/>
    </row>
    <row r="24" spans="2:29" ht="22.5" customHeight="1">
      <c r="B24" s="132"/>
      <c r="C24" s="122">
        <v>1</v>
      </c>
      <c r="D24" s="131"/>
      <c r="E24" s="123"/>
      <c r="F24" s="131" t="s">
        <v>20</v>
      </c>
      <c r="G24" s="123"/>
      <c r="H24" s="131"/>
      <c r="I24" s="131"/>
      <c r="J24" s="566"/>
      <c r="K24" s="566"/>
      <c r="L24" s="567" t="str">
        <f>IF(①収支予算!E19=0,"",①収支予算!E19)</f>
        <v/>
      </c>
      <c r="M24" s="567"/>
      <c r="N24" s="567"/>
      <c r="O24" s="567"/>
      <c r="P24" s="567"/>
      <c r="Q24" s="567"/>
      <c r="R24" s="131" t="s">
        <v>8</v>
      </c>
      <c r="S24" s="131"/>
      <c r="T24" s="131"/>
      <c r="U24" s="131"/>
      <c r="V24" s="131"/>
      <c r="W24" s="131"/>
      <c r="X24" s="131"/>
      <c r="Y24" s="129"/>
    </row>
    <row r="25" spans="2:29" ht="12" customHeight="1">
      <c r="B25" s="132"/>
      <c r="C25" s="122"/>
      <c r="D25" s="122"/>
      <c r="E25" s="122"/>
      <c r="F25" s="122"/>
      <c r="G25" s="122"/>
      <c r="H25" s="122"/>
      <c r="I25" s="122"/>
      <c r="J25" s="122"/>
      <c r="K25" s="122"/>
      <c r="L25" s="122"/>
      <c r="M25" s="122"/>
      <c r="N25" s="122"/>
      <c r="O25" s="122"/>
      <c r="P25" s="122"/>
      <c r="Q25" s="122"/>
      <c r="R25" s="122"/>
      <c r="S25" s="122"/>
      <c r="T25" s="122"/>
      <c r="U25" s="122"/>
      <c r="V25" s="122"/>
      <c r="W25" s="122"/>
      <c r="X25" s="122"/>
      <c r="Y25" s="129"/>
    </row>
    <row r="26" spans="2:29" ht="22.5" customHeight="1">
      <c r="B26" s="132"/>
      <c r="C26" s="122">
        <v>2</v>
      </c>
      <c r="D26" s="122"/>
      <c r="E26" s="122"/>
      <c r="F26" s="131" t="s">
        <v>21</v>
      </c>
      <c r="G26" s="122"/>
      <c r="H26" s="122"/>
      <c r="I26" s="122"/>
      <c r="J26" s="122"/>
      <c r="K26" s="122"/>
      <c r="L26" s="121" t="str">
        <f>○!B2&amp;IF(○!D2=1,"元",○!D2)&amp;"年度 "&amp;○!H2</f>
        <v>　　年度 コミュニティ林業推進事業</v>
      </c>
      <c r="M26" s="122"/>
      <c r="N26" s="122"/>
      <c r="O26" s="122"/>
      <c r="P26" s="122"/>
      <c r="Q26" s="122"/>
      <c r="R26" s="122"/>
      <c r="S26" s="122"/>
      <c r="T26" s="122"/>
      <c r="U26" s="122"/>
      <c r="V26" s="122"/>
      <c r="W26" s="122"/>
      <c r="X26" s="122"/>
      <c r="Y26" s="135"/>
    </row>
    <row r="27" spans="2:29" ht="12" customHeight="1">
      <c r="B27" s="132"/>
      <c r="C27" s="122"/>
      <c r="D27" s="122"/>
      <c r="E27" s="122"/>
      <c r="F27" s="122"/>
      <c r="G27" s="122"/>
      <c r="H27" s="122"/>
      <c r="I27" s="122"/>
      <c r="J27" s="122"/>
      <c r="K27" s="122"/>
      <c r="L27" s="122"/>
      <c r="M27" s="122"/>
      <c r="N27" s="122"/>
      <c r="O27" s="122"/>
      <c r="P27" s="122"/>
      <c r="Q27" s="122"/>
      <c r="R27" s="122"/>
      <c r="S27" s="122"/>
      <c r="T27" s="122"/>
      <c r="U27" s="122"/>
      <c r="V27" s="122"/>
      <c r="W27" s="122"/>
      <c r="X27" s="122"/>
      <c r="Y27" s="135"/>
    </row>
    <row r="28" spans="2:29" ht="22.5" customHeight="1">
      <c r="B28" s="132"/>
      <c r="C28" s="122">
        <v>3</v>
      </c>
      <c r="D28" s="122"/>
      <c r="E28" s="122"/>
      <c r="F28" s="121" t="s">
        <v>9</v>
      </c>
      <c r="G28" s="122"/>
      <c r="H28" s="122"/>
      <c r="I28" s="122"/>
      <c r="J28" s="122"/>
      <c r="K28" s="122"/>
      <c r="L28" s="567" t="str">
        <f>IF(①収支予算!E23=0,"",①収支予算!E23)</f>
        <v/>
      </c>
      <c r="M28" s="567"/>
      <c r="N28" s="567"/>
      <c r="O28" s="567"/>
      <c r="P28" s="567"/>
      <c r="Q28" s="567"/>
      <c r="R28" s="325" t="s">
        <v>8</v>
      </c>
      <c r="S28" s="123"/>
      <c r="T28" s="122"/>
      <c r="U28" s="122"/>
      <c r="V28" s="122"/>
      <c r="W28" s="122"/>
      <c r="X28" s="122"/>
      <c r="Y28" s="135"/>
    </row>
    <row r="29" spans="2:29" ht="12" customHeight="1">
      <c r="B29" s="132"/>
      <c r="C29" s="122"/>
      <c r="D29" s="122"/>
      <c r="E29" s="122"/>
      <c r="F29" s="122"/>
      <c r="G29" s="122"/>
      <c r="H29" s="122"/>
      <c r="I29" s="122"/>
      <c r="J29" s="122"/>
      <c r="K29" s="122"/>
      <c r="L29" s="122"/>
      <c r="M29" s="122"/>
      <c r="N29" s="122"/>
      <c r="O29" s="122"/>
      <c r="P29" s="122"/>
      <c r="Q29" s="122"/>
      <c r="R29" s="122"/>
      <c r="S29" s="122"/>
      <c r="T29" s="122"/>
      <c r="U29" s="122"/>
      <c r="V29" s="122"/>
      <c r="W29" s="122"/>
      <c r="X29" s="122"/>
      <c r="Y29" s="135"/>
    </row>
    <row r="30" spans="2:29" ht="22.5" customHeight="1">
      <c r="B30" s="132"/>
      <c r="C30" s="122">
        <v>4</v>
      </c>
      <c r="D30" s="122"/>
      <c r="E30" s="122"/>
      <c r="F30" s="121" t="s">
        <v>22</v>
      </c>
      <c r="G30" s="122"/>
      <c r="H30" s="122"/>
      <c r="I30" s="122"/>
      <c r="J30" s="122"/>
      <c r="K30" s="122"/>
      <c r="L30" s="575" t="str">
        <f>○!P9</f>
        <v>　　　　年　　月　　日</v>
      </c>
      <c r="M30" s="575"/>
      <c r="N30" s="575"/>
      <c r="O30" s="575"/>
      <c r="P30" s="575"/>
      <c r="Q30" s="575"/>
      <c r="R30" s="575"/>
      <c r="S30" s="122"/>
      <c r="T30" s="122"/>
      <c r="U30" s="122"/>
      <c r="V30" s="122"/>
      <c r="W30" s="122"/>
      <c r="X30" s="122"/>
      <c r="Y30" s="129"/>
    </row>
    <row r="31" spans="2:29" ht="12" customHeight="1">
      <c r="B31" s="132"/>
      <c r="C31" s="122"/>
      <c r="D31" s="122"/>
      <c r="E31" s="122"/>
      <c r="F31" s="122"/>
      <c r="G31" s="122"/>
      <c r="H31" s="122"/>
      <c r="I31" s="122"/>
      <c r="J31" s="122"/>
      <c r="K31" s="122"/>
      <c r="L31" s="122"/>
      <c r="M31" s="122"/>
      <c r="N31" s="122"/>
      <c r="O31" s="122"/>
      <c r="P31" s="122"/>
      <c r="Q31" s="122"/>
      <c r="R31" s="122"/>
      <c r="S31" s="122"/>
      <c r="T31" s="122"/>
      <c r="U31" s="122"/>
      <c r="V31" s="122"/>
      <c r="W31" s="122"/>
      <c r="X31" s="122"/>
      <c r="Y31" s="129"/>
    </row>
    <row r="32" spans="2:29" ht="22.5" customHeight="1">
      <c r="B32" s="132"/>
      <c r="C32" s="122">
        <v>5</v>
      </c>
      <c r="D32" s="122"/>
      <c r="E32" s="122"/>
      <c r="F32" s="121" t="s">
        <v>23</v>
      </c>
      <c r="G32" s="122"/>
      <c r="H32" s="122"/>
      <c r="I32" s="122"/>
      <c r="J32" s="122"/>
      <c r="K32" s="122"/>
      <c r="L32" s="575" t="str">
        <f>○!P10</f>
        <v>　　　　年　　月　　日</v>
      </c>
      <c r="M32" s="575"/>
      <c r="N32" s="575"/>
      <c r="O32" s="575"/>
      <c r="P32" s="575"/>
      <c r="Q32" s="575"/>
      <c r="R32" s="575"/>
      <c r="S32" s="122"/>
      <c r="T32" s="122"/>
      <c r="U32" s="122"/>
      <c r="V32" s="122"/>
      <c r="W32" s="122"/>
      <c r="X32" s="122"/>
      <c r="Y32" s="129"/>
    </row>
    <row r="33" spans="2:37" ht="12" customHeight="1">
      <c r="B33" s="136"/>
      <c r="C33" s="137"/>
      <c r="D33" s="137"/>
      <c r="E33" s="137"/>
      <c r="F33" s="138"/>
      <c r="G33" s="137"/>
      <c r="H33" s="137"/>
      <c r="I33" s="137"/>
      <c r="J33" s="137"/>
      <c r="K33" s="137"/>
      <c r="L33" s="137"/>
      <c r="M33" s="137"/>
      <c r="N33" s="137"/>
      <c r="O33" s="137"/>
      <c r="P33" s="137"/>
      <c r="Q33" s="137"/>
      <c r="R33" s="137"/>
      <c r="S33" s="137"/>
      <c r="T33" s="137"/>
      <c r="U33" s="137"/>
      <c r="V33" s="137"/>
      <c r="W33" s="137"/>
      <c r="X33" s="137"/>
      <c r="Y33" s="139"/>
      <c r="Z33" s="28"/>
      <c r="AA33" s="28"/>
    </row>
    <row r="34" spans="2:37" ht="22.5" customHeight="1">
      <c r="B34" s="121" t="s">
        <v>24</v>
      </c>
      <c r="C34" s="122"/>
      <c r="D34" s="120"/>
      <c r="E34" s="52"/>
      <c r="F34" s="52"/>
      <c r="G34" s="122"/>
      <c r="H34" s="122"/>
      <c r="I34" s="122"/>
      <c r="J34" s="122"/>
      <c r="K34" s="122"/>
      <c r="L34" s="52"/>
      <c r="M34" s="52"/>
      <c r="N34" s="52"/>
      <c r="O34" s="52"/>
      <c r="P34" s="52"/>
      <c r="Q34" s="52"/>
      <c r="R34" s="52"/>
      <c r="S34" s="52"/>
      <c r="T34" s="52"/>
      <c r="U34" s="52"/>
      <c r="V34" s="52"/>
      <c r="W34" s="122"/>
      <c r="X34" s="122"/>
      <c r="Y34" s="122"/>
      <c r="Z34" s="28"/>
      <c r="AA34" s="28"/>
    </row>
    <row r="35" spans="2:37" ht="19.5" customHeight="1">
      <c r="B35" s="562" t="s">
        <v>25</v>
      </c>
      <c r="C35" s="563"/>
      <c r="D35" s="563"/>
      <c r="E35" s="563"/>
      <c r="F35" s="564"/>
      <c r="G35" s="140"/>
      <c r="H35" s="126"/>
      <c r="I35" s="126"/>
      <c r="J35" s="126"/>
      <c r="K35" s="126"/>
      <c r="L35" s="125"/>
      <c r="M35" s="125"/>
      <c r="N35" s="125"/>
      <c r="O35" s="563" t="s">
        <v>26</v>
      </c>
      <c r="P35" s="564"/>
      <c r="Q35" s="125"/>
      <c r="R35" s="125"/>
      <c r="S35" s="125"/>
      <c r="T35" s="125"/>
      <c r="U35" s="125"/>
      <c r="V35" s="125"/>
      <c r="W35" s="126"/>
      <c r="X35" s="126"/>
      <c r="Y35" s="141"/>
      <c r="Z35" s="28"/>
      <c r="AA35" s="28"/>
    </row>
    <row r="36" spans="2:37" ht="19.5" customHeight="1">
      <c r="B36" s="576"/>
      <c r="C36" s="566"/>
      <c r="D36" s="566"/>
      <c r="E36" s="566"/>
      <c r="F36" s="577"/>
      <c r="G36" s="142"/>
      <c r="H36" s="122"/>
      <c r="I36" s="122"/>
      <c r="J36" s="122"/>
      <c r="K36" s="122"/>
      <c r="L36" s="123"/>
      <c r="M36" s="123"/>
      <c r="N36" s="123"/>
      <c r="O36" s="566" t="s">
        <v>27</v>
      </c>
      <c r="P36" s="577"/>
      <c r="Q36" s="123"/>
      <c r="R36" s="123"/>
      <c r="S36" s="123"/>
      <c r="T36" s="123"/>
      <c r="U36" s="123"/>
      <c r="V36" s="123"/>
      <c r="W36" s="122"/>
      <c r="X36" s="566" t="s">
        <v>28</v>
      </c>
      <c r="Y36" s="577"/>
      <c r="Z36" s="28"/>
      <c r="AA36" s="28"/>
    </row>
    <row r="37" spans="2:37" ht="19.5" customHeight="1">
      <c r="B37" s="576"/>
      <c r="C37" s="566"/>
      <c r="D37" s="566"/>
      <c r="E37" s="566"/>
      <c r="F37" s="577"/>
      <c r="G37" s="128"/>
      <c r="H37" s="123"/>
      <c r="I37" s="123"/>
      <c r="J37" s="123"/>
      <c r="K37" s="122"/>
      <c r="L37" s="123"/>
      <c r="M37" s="123"/>
      <c r="N37" s="123"/>
      <c r="O37" s="566" t="s">
        <v>29</v>
      </c>
      <c r="P37" s="577"/>
      <c r="Q37" s="123"/>
      <c r="R37" s="123"/>
      <c r="S37" s="123"/>
      <c r="T37" s="123"/>
      <c r="U37" s="123"/>
      <c r="V37" s="123"/>
      <c r="W37" s="122"/>
      <c r="X37" s="566" t="s">
        <v>30</v>
      </c>
      <c r="Y37" s="577"/>
    </row>
    <row r="38" spans="2:37" ht="19.5" customHeight="1">
      <c r="B38" s="576"/>
      <c r="C38" s="566"/>
      <c r="D38" s="566"/>
      <c r="E38" s="566"/>
      <c r="F38" s="577"/>
      <c r="G38" s="128"/>
      <c r="H38" s="123"/>
      <c r="I38" s="123"/>
      <c r="J38" s="123"/>
      <c r="K38" s="122"/>
      <c r="L38" s="123"/>
      <c r="M38" s="123"/>
      <c r="N38" s="123"/>
      <c r="O38" s="566" t="s">
        <v>31</v>
      </c>
      <c r="P38" s="577"/>
      <c r="Q38" s="123"/>
      <c r="R38" s="123"/>
      <c r="S38" s="123"/>
      <c r="T38" s="123"/>
      <c r="U38" s="123"/>
      <c r="V38" s="123"/>
      <c r="W38" s="122"/>
      <c r="X38" s="566" t="s">
        <v>32</v>
      </c>
      <c r="Y38" s="577"/>
    </row>
    <row r="39" spans="2:37" ht="19.5" customHeight="1">
      <c r="B39" s="574"/>
      <c r="C39" s="560"/>
      <c r="D39" s="560"/>
      <c r="E39" s="560"/>
      <c r="F39" s="561"/>
      <c r="G39" s="143"/>
      <c r="H39" s="144"/>
      <c r="I39" s="144"/>
      <c r="J39" s="144"/>
      <c r="K39" s="137"/>
      <c r="L39" s="144"/>
      <c r="M39" s="144"/>
      <c r="N39" s="144"/>
      <c r="O39" s="560" t="s">
        <v>33</v>
      </c>
      <c r="P39" s="561"/>
      <c r="Q39" s="144"/>
      <c r="R39" s="144"/>
      <c r="S39" s="144"/>
      <c r="T39" s="144"/>
      <c r="U39" s="144"/>
      <c r="V39" s="144"/>
      <c r="W39" s="137"/>
      <c r="X39" s="137"/>
      <c r="Y39" s="145"/>
    </row>
    <row r="40" spans="2:37" ht="29.25" customHeight="1">
      <c r="B40" s="562" t="s">
        <v>34</v>
      </c>
      <c r="C40" s="563"/>
      <c r="D40" s="563"/>
      <c r="E40" s="563"/>
      <c r="F40" s="564"/>
      <c r="G40" s="569" t="s">
        <v>35</v>
      </c>
      <c r="H40" s="569"/>
      <c r="I40" s="569"/>
      <c r="J40" s="569"/>
      <c r="K40" s="569"/>
      <c r="L40" s="569"/>
      <c r="M40" s="569"/>
      <c r="N40" s="569"/>
      <c r="O40" s="569"/>
      <c r="P40" s="569"/>
      <c r="Q40" s="569"/>
      <c r="R40" s="569"/>
      <c r="S40" s="569"/>
      <c r="T40" s="569"/>
      <c r="U40" s="569"/>
      <c r="V40" s="569"/>
      <c r="W40" s="569"/>
      <c r="X40" s="569"/>
      <c r="Y40" s="569"/>
    </row>
    <row r="41" spans="2:37" ht="29.25" customHeight="1">
      <c r="B41" s="569" t="s">
        <v>36</v>
      </c>
      <c r="C41" s="569"/>
      <c r="D41" s="569"/>
      <c r="E41" s="569"/>
      <c r="F41" s="569"/>
      <c r="G41" s="569"/>
      <c r="H41" s="569"/>
      <c r="I41" s="569"/>
      <c r="J41" s="569"/>
      <c r="K41" s="569"/>
      <c r="L41" s="569"/>
      <c r="M41" s="569"/>
      <c r="N41" s="569"/>
      <c r="O41" s="569"/>
      <c r="P41" s="569"/>
      <c r="Q41" s="569"/>
      <c r="R41" s="569"/>
      <c r="S41" s="569"/>
      <c r="T41" s="569"/>
      <c r="U41" s="569"/>
      <c r="V41" s="569"/>
      <c r="W41" s="569"/>
      <c r="X41" s="569"/>
      <c r="Y41" s="569"/>
    </row>
    <row r="42" spans="2:37" ht="29.25" customHeight="1">
      <c r="B42" s="569" t="s">
        <v>37</v>
      </c>
      <c r="C42" s="569"/>
      <c r="D42" s="569"/>
      <c r="E42" s="569"/>
      <c r="F42" s="569"/>
      <c r="G42" s="569"/>
      <c r="H42" s="569"/>
      <c r="I42" s="569"/>
      <c r="J42" s="569"/>
      <c r="K42" s="569"/>
      <c r="L42" s="569"/>
      <c r="M42" s="569"/>
      <c r="N42" s="569"/>
      <c r="O42" s="569"/>
      <c r="P42" s="569"/>
      <c r="Q42" s="569"/>
      <c r="R42" s="569"/>
      <c r="S42" s="569"/>
      <c r="T42" s="569"/>
      <c r="U42" s="569"/>
      <c r="V42" s="569"/>
      <c r="W42" s="569"/>
      <c r="X42" s="569"/>
      <c r="Y42" s="569"/>
    </row>
    <row r="43" spans="2:37" ht="29.25" customHeight="1">
      <c r="B43" s="574" t="s">
        <v>38</v>
      </c>
      <c r="C43" s="560"/>
      <c r="D43" s="560"/>
      <c r="E43" s="560"/>
      <c r="F43" s="561"/>
      <c r="G43" s="569"/>
      <c r="H43" s="569"/>
      <c r="I43" s="569"/>
      <c r="J43" s="569"/>
      <c r="K43" s="569"/>
      <c r="L43" s="569"/>
      <c r="M43" s="569"/>
      <c r="N43" s="569"/>
      <c r="O43" s="569"/>
      <c r="P43" s="569"/>
      <c r="Q43" s="569"/>
      <c r="R43" s="569"/>
      <c r="S43" s="569"/>
      <c r="T43" s="569"/>
      <c r="U43" s="569"/>
      <c r="V43" s="569"/>
      <c r="W43" s="569"/>
      <c r="X43" s="569"/>
      <c r="Y43" s="569"/>
    </row>
    <row r="44" spans="2:37" ht="22.5" customHeight="1">
      <c r="B44" s="52" t="s">
        <v>39</v>
      </c>
      <c r="C44" s="52"/>
      <c r="D44" s="120"/>
      <c r="E44" s="52"/>
      <c r="F44" s="52"/>
      <c r="G44" s="52"/>
      <c r="H44" s="52"/>
      <c r="I44" s="52"/>
      <c r="J44" s="52"/>
      <c r="K44" s="52"/>
      <c r="L44" s="52"/>
      <c r="M44" s="52"/>
      <c r="N44" s="52"/>
      <c r="O44" s="52"/>
      <c r="P44" s="52"/>
      <c r="Q44" s="52"/>
      <c r="R44" s="52"/>
      <c r="S44" s="52"/>
      <c r="T44" s="52"/>
      <c r="U44" s="52"/>
      <c r="V44" s="52"/>
      <c r="W44" s="52"/>
      <c r="X44" s="52"/>
      <c r="Y44" s="52"/>
    </row>
    <row r="45" spans="2:37" ht="22.5" customHeight="1"/>
    <row r="46" spans="2:37" ht="22.5" customHeight="1"/>
    <row r="47" spans="2:37" ht="22.5" customHeight="1">
      <c r="AG47" s="568"/>
      <c r="AH47" s="568"/>
      <c r="AI47" s="568"/>
      <c r="AJ47" s="568"/>
      <c r="AK47" s="568"/>
    </row>
    <row r="48" spans="2:37" ht="22.5" customHeight="1"/>
    <row r="52" spans="12:22" ht="20.100000000000001" customHeight="1">
      <c r="L52" s="570"/>
      <c r="M52" s="570"/>
      <c r="N52" s="570"/>
      <c r="O52" s="570"/>
      <c r="P52" s="34"/>
      <c r="Q52" s="28"/>
      <c r="R52" s="28"/>
      <c r="S52" s="28"/>
      <c r="T52" s="28"/>
      <c r="U52" s="28"/>
      <c r="V52" s="28"/>
    </row>
    <row r="53" spans="12:22" ht="20.100000000000001" customHeight="1">
      <c r="L53" s="30"/>
      <c r="M53" s="30"/>
      <c r="N53" s="30"/>
      <c r="O53" s="30"/>
      <c r="P53" s="30"/>
      <c r="Q53" s="30"/>
      <c r="R53" s="30"/>
      <c r="S53" s="30"/>
      <c r="T53" s="30"/>
      <c r="U53" s="28"/>
      <c r="V53" s="28"/>
    </row>
    <row r="54" spans="12:22" ht="20.100000000000001" customHeight="1">
      <c r="L54" s="30"/>
      <c r="M54" s="30"/>
      <c r="N54" s="30"/>
      <c r="O54" s="30"/>
      <c r="P54" s="30"/>
      <c r="Q54" s="30"/>
      <c r="R54" s="571"/>
      <c r="S54" s="571"/>
      <c r="T54" s="571"/>
      <c r="U54" s="571"/>
      <c r="V54" s="571"/>
    </row>
    <row r="55" spans="12:22" ht="20.100000000000001" customHeight="1">
      <c r="L55" s="30"/>
      <c r="M55" s="30"/>
      <c r="N55" s="30"/>
      <c r="O55" s="30"/>
      <c r="P55" s="30"/>
      <c r="Q55" s="30"/>
      <c r="R55" s="30"/>
      <c r="S55" s="30"/>
      <c r="T55" s="30"/>
      <c r="U55" s="28"/>
      <c r="V55" s="28"/>
    </row>
    <row r="56" spans="12:22" ht="20.100000000000001" customHeight="1">
      <c r="L56" s="30"/>
      <c r="M56" s="30"/>
      <c r="N56" s="30"/>
      <c r="O56" s="30"/>
      <c r="P56" s="30"/>
      <c r="Q56" s="30"/>
      <c r="R56" s="30"/>
      <c r="S56" s="30"/>
      <c r="T56" s="30"/>
      <c r="U56" s="28"/>
      <c r="V56" s="28"/>
    </row>
    <row r="57" spans="12:22" ht="20.100000000000001" customHeight="1">
      <c r="L57" s="30"/>
      <c r="M57" s="30"/>
      <c r="N57" s="30"/>
      <c r="O57" s="30"/>
      <c r="P57" s="30"/>
      <c r="Q57" s="30"/>
      <c r="R57" s="30"/>
      <c r="S57" s="30"/>
      <c r="T57" s="30"/>
      <c r="U57" s="28"/>
      <c r="V57" s="28"/>
    </row>
  </sheetData>
  <mergeCells count="42">
    <mergeCell ref="L52:O52"/>
    <mergeCell ref="R54:V54"/>
    <mergeCell ref="G40:Y40"/>
    <mergeCell ref="C17:X19"/>
    <mergeCell ref="B43:F43"/>
    <mergeCell ref="G43:Y43"/>
    <mergeCell ref="L30:R30"/>
    <mergeCell ref="L32:R32"/>
    <mergeCell ref="B35:F39"/>
    <mergeCell ref="O35:P35"/>
    <mergeCell ref="O36:P36"/>
    <mergeCell ref="X36:Y36"/>
    <mergeCell ref="O37:P37"/>
    <mergeCell ref="X37:Y37"/>
    <mergeCell ref="O38:P38"/>
    <mergeCell ref="X38:Y38"/>
    <mergeCell ref="AG47:AK47"/>
    <mergeCell ref="B41:F41"/>
    <mergeCell ref="G41:Y41"/>
    <mergeCell ref="B42:F42"/>
    <mergeCell ref="G42:Y42"/>
    <mergeCell ref="O39:P39"/>
    <mergeCell ref="B40:F40"/>
    <mergeCell ref="Z17:AC18"/>
    <mergeCell ref="C21:X21"/>
    <mergeCell ref="J24:K24"/>
    <mergeCell ref="L24:Q24"/>
    <mergeCell ref="L28:Q28"/>
    <mergeCell ref="R3:X3"/>
    <mergeCell ref="Z3:AC4"/>
    <mergeCell ref="D5:W6"/>
    <mergeCell ref="C8:K8"/>
    <mergeCell ref="Z13:AC14"/>
    <mergeCell ref="AH8:AJ9"/>
    <mergeCell ref="AH13:AJ14"/>
    <mergeCell ref="AH15:AJ16"/>
    <mergeCell ref="N10:P11"/>
    <mergeCell ref="N12:P13"/>
    <mergeCell ref="N14:P15"/>
    <mergeCell ref="Q14:X15"/>
    <mergeCell ref="Q10:X11"/>
    <mergeCell ref="Q12:X13"/>
  </mergeCells>
  <phoneticPr fontId="1"/>
  <printOptions horizontalCentered="1"/>
  <pageMargins left="0.63" right="0.55000000000000004" top="0.6" bottom="0.78740157480314965" header="0.51181102362204722" footer="0.51181102362204722"/>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H28"/>
  <sheetViews>
    <sheetView view="pageBreakPreview" topLeftCell="A2" zoomScaleNormal="100" zoomScaleSheetLayoutView="100" workbookViewId="0">
      <selection activeCell="L4" sqref="L4"/>
    </sheetView>
  </sheetViews>
  <sheetFormatPr defaultColWidth="9" defaultRowHeight="20.100000000000001" customHeight="1"/>
  <cols>
    <col min="1" max="1" width="2.375" style="415" customWidth="1"/>
    <col min="2" max="2" width="2.25" style="415" customWidth="1"/>
    <col min="3" max="28" width="3.125" style="415" customWidth="1"/>
    <col min="29" max="29" width="2.25" style="415" customWidth="1"/>
    <col min="30" max="16384" width="9" style="415"/>
  </cols>
  <sheetData>
    <row r="1" spans="2:34" ht="14.25" customHeight="1"/>
    <row r="2" spans="2:34" ht="20.100000000000001" customHeight="1">
      <c r="B2" s="416" t="s">
        <v>348</v>
      </c>
    </row>
    <row r="3" spans="2:34" ht="20.100000000000001" customHeight="1">
      <c r="C3" s="416"/>
      <c r="D3" s="416"/>
      <c r="E3" s="416"/>
      <c r="F3" s="416"/>
      <c r="G3" s="416"/>
      <c r="H3" s="416"/>
      <c r="I3" s="416"/>
      <c r="J3" s="416"/>
      <c r="K3" s="416"/>
      <c r="L3" s="416"/>
      <c r="M3" s="416"/>
      <c r="N3" s="416"/>
      <c r="O3" s="416"/>
      <c r="P3" s="416"/>
      <c r="Q3" s="416"/>
      <c r="R3" s="416"/>
      <c r="S3" s="416"/>
      <c r="T3" s="416"/>
      <c r="U3" s="582"/>
      <c r="V3" s="582"/>
      <c r="W3" s="582"/>
      <c r="X3" s="582"/>
      <c r="Y3" s="582"/>
      <c r="Z3" s="582"/>
      <c r="AA3" s="582"/>
      <c r="AB3" s="582"/>
      <c r="AC3" s="417"/>
      <c r="AD3" s="583"/>
      <c r="AE3" s="583"/>
      <c r="AF3" s="583"/>
      <c r="AG3" s="583"/>
      <c r="AH3" s="583"/>
    </row>
    <row r="4" spans="2:34" ht="20.100000000000001" customHeight="1">
      <c r="C4" s="416"/>
      <c r="D4" s="416"/>
      <c r="E4" s="416"/>
      <c r="F4" s="416"/>
      <c r="G4" s="416"/>
      <c r="H4" s="416"/>
      <c r="I4" s="416"/>
      <c r="J4" s="416"/>
      <c r="K4" s="416"/>
      <c r="L4" s="416"/>
      <c r="M4" s="416"/>
      <c r="N4" s="416"/>
      <c r="O4" s="416"/>
      <c r="P4" s="416"/>
      <c r="Q4" s="416"/>
      <c r="R4" s="416"/>
      <c r="S4" s="416"/>
      <c r="T4" s="416"/>
      <c r="U4" s="584" t="str">
        <f>DBCS(○!H10&amp;IF(○!J10=1,"元",○!J10)&amp;"年"&amp;○!L10&amp;"月"&amp;○!N10&amp;"日")</f>
        <v>　　　　年　　月　　日</v>
      </c>
      <c r="V4" s="584"/>
      <c r="W4" s="584"/>
      <c r="X4" s="584"/>
      <c r="Y4" s="584"/>
      <c r="Z4" s="584"/>
      <c r="AA4" s="584"/>
      <c r="AB4" s="584"/>
      <c r="AC4" s="417"/>
      <c r="AD4" s="583"/>
      <c r="AE4" s="583"/>
      <c r="AF4" s="583"/>
      <c r="AG4" s="583"/>
      <c r="AH4" s="583"/>
    </row>
    <row r="5" spans="2:34" ht="20.100000000000001" customHeight="1">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row>
    <row r="6" spans="2:34" ht="20.100000000000001" customHeight="1">
      <c r="C6" s="585" t="s">
        <v>73</v>
      </c>
      <c r="D6" s="585"/>
      <c r="E6" s="585"/>
      <c r="F6" s="585"/>
      <c r="G6" s="585"/>
      <c r="H6" s="585"/>
      <c r="I6" s="585"/>
      <c r="J6" s="585"/>
      <c r="K6" s="585"/>
      <c r="L6" s="416"/>
      <c r="M6" s="416"/>
      <c r="N6" s="416"/>
      <c r="O6" s="416"/>
      <c r="P6" s="416"/>
      <c r="Q6" s="416"/>
      <c r="R6" s="416"/>
      <c r="S6" s="416"/>
      <c r="T6" s="416"/>
      <c r="U6" s="416"/>
      <c r="V6" s="416"/>
      <c r="W6" s="416"/>
      <c r="X6" s="416"/>
      <c r="Y6" s="416"/>
      <c r="Z6" s="416"/>
      <c r="AA6" s="416"/>
      <c r="AB6" s="416"/>
    </row>
    <row r="7" spans="2:34" ht="20.100000000000001" customHeight="1">
      <c r="C7" s="418"/>
      <c r="D7" s="418"/>
      <c r="E7" s="418"/>
      <c r="F7" s="418"/>
      <c r="G7" s="418"/>
      <c r="H7" s="418"/>
      <c r="I7" s="418"/>
      <c r="J7" s="418"/>
      <c r="K7" s="418"/>
      <c r="L7" s="416"/>
      <c r="M7" s="416"/>
      <c r="N7" s="416"/>
      <c r="P7" s="586" t="s">
        <v>312</v>
      </c>
      <c r="Q7" s="586"/>
      <c r="R7" s="586"/>
      <c r="S7" s="586"/>
      <c r="T7" s="588" t="str">
        <f>IF(○!$I$4="","",○!$I$4)</f>
        <v/>
      </c>
      <c r="U7" s="588"/>
      <c r="V7" s="588"/>
      <c r="W7" s="588"/>
      <c r="X7" s="588"/>
      <c r="Y7" s="588"/>
      <c r="Z7" s="588"/>
      <c r="AA7" s="588"/>
      <c r="AB7" s="416"/>
    </row>
    <row r="8" spans="2:34" ht="20.100000000000001" customHeight="1">
      <c r="C8" s="418"/>
      <c r="D8" s="418"/>
      <c r="E8" s="418"/>
      <c r="F8" s="418"/>
      <c r="G8" s="418"/>
      <c r="H8" s="418"/>
      <c r="I8" s="418"/>
      <c r="J8" s="418"/>
      <c r="K8" s="418"/>
      <c r="L8" s="416"/>
      <c r="M8" s="416"/>
      <c r="N8" s="416"/>
      <c r="P8" s="586"/>
      <c r="Q8" s="586"/>
      <c r="R8" s="586"/>
      <c r="S8" s="586"/>
      <c r="T8" s="588"/>
      <c r="U8" s="588"/>
      <c r="V8" s="588"/>
      <c r="W8" s="588"/>
      <c r="X8" s="588"/>
      <c r="Y8" s="588"/>
      <c r="Z8" s="588"/>
      <c r="AA8" s="588"/>
      <c r="AB8" s="416"/>
    </row>
    <row r="9" spans="2:34" ht="20.100000000000001" customHeight="1">
      <c r="C9" s="418"/>
      <c r="D9" s="418"/>
      <c r="E9" s="418"/>
      <c r="F9" s="418"/>
      <c r="G9" s="418"/>
      <c r="H9" s="418"/>
      <c r="I9" s="418"/>
      <c r="J9" s="418"/>
      <c r="K9" s="418"/>
      <c r="L9" s="416"/>
      <c r="M9" s="416"/>
      <c r="N9" s="416"/>
      <c r="P9" s="587" t="s">
        <v>310</v>
      </c>
      <c r="Q9" s="587"/>
      <c r="R9" s="587"/>
      <c r="S9" s="587"/>
      <c r="T9" s="588" t="str">
        <f>IF(○!I5&lt;&gt;0,○!I5,"")</f>
        <v/>
      </c>
      <c r="U9" s="588"/>
      <c r="V9" s="588"/>
      <c r="W9" s="588"/>
      <c r="X9" s="588"/>
      <c r="Y9" s="588"/>
      <c r="Z9" s="588"/>
      <c r="AA9" s="588"/>
      <c r="AB9" s="416"/>
    </row>
    <row r="10" spans="2:34" ht="20.100000000000001" customHeight="1">
      <c r="C10" s="418"/>
      <c r="D10" s="418"/>
      <c r="E10" s="418"/>
      <c r="F10" s="418"/>
      <c r="G10" s="418"/>
      <c r="H10" s="418"/>
      <c r="I10" s="418"/>
      <c r="J10" s="416"/>
      <c r="K10" s="416"/>
      <c r="L10" s="416"/>
      <c r="M10" s="416"/>
      <c r="N10" s="416"/>
      <c r="P10" s="587"/>
      <c r="Q10" s="587"/>
      <c r="R10" s="587"/>
      <c r="S10" s="587"/>
      <c r="T10" s="588"/>
      <c r="U10" s="588"/>
      <c r="V10" s="588"/>
      <c r="W10" s="588"/>
      <c r="X10" s="588"/>
      <c r="Y10" s="588"/>
      <c r="Z10" s="588"/>
      <c r="AA10" s="588"/>
      <c r="AB10" s="419"/>
    </row>
    <row r="11" spans="2:34" ht="20.100000000000001" customHeight="1">
      <c r="C11" s="416"/>
      <c r="D11" s="416"/>
      <c r="E11" s="416"/>
      <c r="F11" s="416"/>
      <c r="G11" s="416"/>
      <c r="H11" s="416"/>
      <c r="I11" s="416"/>
      <c r="J11" s="416"/>
      <c r="K11" s="416"/>
      <c r="L11" s="416"/>
      <c r="M11" s="416"/>
      <c r="N11" s="416"/>
      <c r="P11" s="587" t="s">
        <v>311</v>
      </c>
      <c r="Q11" s="587"/>
      <c r="R11" s="587"/>
      <c r="S11" s="587"/>
      <c r="T11" s="588" t="str">
        <f>IF(○!I6&lt;&gt;0,○!I6,"")&amp;" "&amp;IF(○!S6&lt;&gt;0,○!S6,"")</f>
        <v xml:space="preserve"> </v>
      </c>
      <c r="U11" s="588"/>
      <c r="V11" s="588"/>
      <c r="W11" s="588"/>
      <c r="X11" s="588"/>
      <c r="Y11" s="588"/>
      <c r="Z11" s="588"/>
      <c r="AA11" s="588"/>
      <c r="AB11" s="420"/>
      <c r="AC11" s="421"/>
      <c r="AD11" s="583"/>
      <c r="AE11" s="583"/>
      <c r="AF11" s="583"/>
      <c r="AG11" s="583"/>
      <c r="AH11" s="583"/>
    </row>
    <row r="12" spans="2:34" ht="20.100000000000001" customHeight="1">
      <c r="C12" s="416"/>
      <c r="D12" s="416"/>
      <c r="E12" s="416"/>
      <c r="F12" s="416"/>
      <c r="G12" s="416"/>
      <c r="H12" s="416"/>
      <c r="I12" s="416"/>
      <c r="J12" s="416"/>
      <c r="K12" s="416"/>
      <c r="L12" s="416"/>
      <c r="M12" s="416"/>
      <c r="N12" s="416"/>
      <c r="P12" s="587"/>
      <c r="Q12" s="587"/>
      <c r="R12" s="587"/>
      <c r="S12" s="587"/>
      <c r="T12" s="588"/>
      <c r="U12" s="588"/>
      <c r="V12" s="588"/>
      <c r="W12" s="588"/>
      <c r="X12" s="588"/>
      <c r="Y12" s="588"/>
      <c r="Z12" s="588"/>
      <c r="AA12" s="588"/>
      <c r="AB12" s="420"/>
      <c r="AC12" s="421"/>
      <c r="AD12" s="583"/>
      <c r="AE12" s="583"/>
      <c r="AF12" s="583"/>
      <c r="AG12" s="583"/>
      <c r="AH12" s="583"/>
    </row>
    <row r="13" spans="2:34" ht="20.100000000000001" customHeight="1">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row>
    <row r="14" spans="2:34" ht="20.100000000000001" customHeight="1">
      <c r="C14" s="416"/>
      <c r="D14" s="593" t="s">
        <v>111</v>
      </c>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416"/>
    </row>
    <row r="15" spans="2:34" ht="20.100000000000001" customHeight="1">
      <c r="B15" s="422"/>
      <c r="C15" s="419"/>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423"/>
      <c r="AC15" s="422"/>
    </row>
    <row r="16" spans="2:34" ht="20.100000000000001" customHeight="1">
      <c r="B16" s="417"/>
      <c r="C16" s="419"/>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7"/>
    </row>
    <row r="17" spans="2:34" ht="17.25" customHeight="1">
      <c r="B17" s="417"/>
      <c r="C17" s="594" t="s">
        <v>161</v>
      </c>
      <c r="D17" s="59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417"/>
      <c r="AD17" s="583"/>
      <c r="AE17" s="583"/>
      <c r="AF17" s="583"/>
      <c r="AG17" s="583"/>
      <c r="AH17" s="583"/>
    </row>
    <row r="18" spans="2:34" ht="20.100000000000001" customHeight="1">
      <c r="B18" s="417"/>
      <c r="C18" s="598" t="s">
        <v>4</v>
      </c>
      <c r="D18" s="598"/>
      <c r="E18" s="598"/>
      <c r="F18" s="598"/>
      <c r="G18" s="598"/>
      <c r="H18" s="598"/>
      <c r="I18" s="598"/>
      <c r="J18" s="598"/>
      <c r="K18" s="598"/>
      <c r="L18" s="598"/>
      <c r="M18" s="598"/>
      <c r="N18" s="598"/>
      <c r="O18" s="598"/>
      <c r="P18" s="598"/>
      <c r="Q18" s="598"/>
      <c r="R18" s="598"/>
      <c r="S18" s="598"/>
      <c r="T18" s="598"/>
      <c r="U18" s="598"/>
      <c r="V18" s="598"/>
      <c r="W18" s="598"/>
      <c r="X18" s="598"/>
      <c r="Y18" s="598"/>
      <c r="Z18" s="598"/>
      <c r="AA18" s="598"/>
      <c r="AB18" s="598"/>
      <c r="AC18" s="417"/>
    </row>
    <row r="19" spans="2:34" ht="20.100000000000001" customHeight="1">
      <c r="B19" s="417"/>
      <c r="C19" s="418"/>
      <c r="D19" s="416"/>
      <c r="E19" s="416"/>
      <c r="F19" s="416"/>
      <c r="G19" s="416"/>
      <c r="H19" s="416"/>
      <c r="I19" s="416"/>
      <c r="J19" s="418"/>
      <c r="K19" s="418"/>
      <c r="L19" s="418"/>
      <c r="M19" s="418"/>
      <c r="N19" s="418"/>
      <c r="O19" s="418"/>
      <c r="P19" s="418"/>
      <c r="Q19" s="418"/>
      <c r="R19" s="418"/>
      <c r="S19" s="418"/>
      <c r="T19" s="418"/>
      <c r="U19" s="418"/>
      <c r="V19" s="418"/>
      <c r="W19" s="418"/>
      <c r="X19" s="418"/>
      <c r="Y19" s="418"/>
      <c r="Z19" s="418"/>
      <c r="AA19" s="418"/>
      <c r="AB19" s="418"/>
      <c r="AC19" s="417"/>
    </row>
    <row r="20" spans="2:34" ht="24.95" customHeight="1">
      <c r="B20" s="424"/>
      <c r="C20" s="592" t="s">
        <v>16</v>
      </c>
      <c r="D20" s="579"/>
      <c r="E20" s="579"/>
      <c r="F20" s="579"/>
      <c r="G20" s="579"/>
      <c r="H20" s="580"/>
      <c r="I20" s="425"/>
      <c r="J20" s="600" t="str">
        <f>○!B2&amp;IF(○!D2=1,"元",○!D2)&amp;"年度 "&amp;○!H2</f>
        <v>　　年度 コミュニティ林業推進事業</v>
      </c>
      <c r="K20" s="601"/>
      <c r="L20" s="601"/>
      <c r="M20" s="601"/>
      <c r="N20" s="601"/>
      <c r="O20" s="601"/>
      <c r="P20" s="601"/>
      <c r="Q20" s="601"/>
      <c r="R20" s="601"/>
      <c r="S20" s="601"/>
      <c r="T20" s="601"/>
      <c r="U20" s="601"/>
      <c r="V20" s="601"/>
      <c r="W20" s="601"/>
      <c r="X20" s="601"/>
      <c r="Y20" s="601"/>
      <c r="Z20" s="601"/>
      <c r="AA20" s="602"/>
      <c r="AB20" s="426"/>
      <c r="AC20" s="424"/>
    </row>
    <row r="21" spans="2:34" ht="24.95" customHeight="1">
      <c r="B21" s="424"/>
      <c r="C21" s="589" t="s">
        <v>332</v>
      </c>
      <c r="D21" s="590"/>
      <c r="E21" s="590"/>
      <c r="F21" s="590"/>
      <c r="G21" s="590"/>
      <c r="H21" s="591"/>
      <c r="I21" s="427"/>
      <c r="J21" s="596"/>
      <c r="K21" s="596"/>
      <c r="L21" s="596"/>
      <c r="M21" s="596"/>
      <c r="N21" s="596"/>
      <c r="O21" s="596"/>
      <c r="P21" s="596"/>
      <c r="Q21" s="596"/>
      <c r="R21" s="596"/>
      <c r="S21" s="596"/>
      <c r="T21" s="596"/>
      <c r="U21" s="596"/>
      <c r="V21" s="596"/>
      <c r="W21" s="596"/>
      <c r="X21" s="596"/>
      <c r="Y21" s="596"/>
      <c r="Z21" s="596"/>
      <c r="AA21" s="596"/>
      <c r="AB21" s="428"/>
      <c r="AC21" s="424"/>
    </row>
    <row r="22" spans="2:34" ht="24.95" customHeight="1">
      <c r="B22" s="424"/>
      <c r="C22" s="592" t="s">
        <v>17</v>
      </c>
      <c r="D22" s="579"/>
      <c r="E22" s="579"/>
      <c r="F22" s="579"/>
      <c r="G22" s="579"/>
      <c r="H22" s="580"/>
      <c r="I22" s="429"/>
      <c r="J22" s="597" t="s">
        <v>153</v>
      </c>
      <c r="K22" s="597"/>
      <c r="L22" s="597"/>
      <c r="M22" s="597"/>
      <c r="N22" s="597"/>
      <c r="O22" s="597"/>
      <c r="P22" s="597"/>
      <c r="Q22" s="597"/>
      <c r="R22" s="430"/>
      <c r="S22" s="430"/>
      <c r="T22" s="430"/>
      <c r="U22" s="430"/>
      <c r="V22" s="430"/>
      <c r="W22" s="430"/>
      <c r="X22" s="430"/>
      <c r="Y22" s="430"/>
      <c r="Z22" s="430"/>
      <c r="AA22" s="430"/>
      <c r="AB22" s="431"/>
      <c r="AC22" s="424"/>
    </row>
    <row r="23" spans="2:34" ht="24.95" customHeight="1">
      <c r="B23" s="417"/>
      <c r="C23" s="592" t="s">
        <v>112</v>
      </c>
      <c r="D23" s="579"/>
      <c r="E23" s="579"/>
      <c r="F23" s="579"/>
      <c r="G23" s="579"/>
      <c r="H23" s="580"/>
      <c r="I23" s="429"/>
      <c r="J23" s="599" t="s">
        <v>284</v>
      </c>
      <c r="K23" s="599"/>
      <c r="L23" s="599"/>
      <c r="M23" s="599"/>
      <c r="N23" s="599"/>
      <c r="O23" s="599"/>
      <c r="P23" s="416" t="s">
        <v>285</v>
      </c>
      <c r="Q23" s="599" t="s">
        <v>284</v>
      </c>
      <c r="R23" s="599"/>
      <c r="S23" s="599"/>
      <c r="T23" s="599"/>
      <c r="U23" s="599"/>
      <c r="V23" s="599"/>
      <c r="W23" s="416"/>
      <c r="X23" s="432"/>
      <c r="Y23" s="432"/>
      <c r="Z23" s="432"/>
      <c r="AA23" s="432"/>
      <c r="AB23" s="433"/>
      <c r="AC23" s="417"/>
    </row>
    <row r="24" spans="2:34" ht="50.1" customHeight="1">
      <c r="C24" s="578" t="s">
        <v>286</v>
      </c>
      <c r="D24" s="579"/>
      <c r="E24" s="579"/>
      <c r="F24" s="579"/>
      <c r="G24" s="579"/>
      <c r="H24" s="580"/>
      <c r="I24" s="434"/>
      <c r="J24" s="581"/>
      <c r="K24" s="581"/>
      <c r="L24" s="581"/>
      <c r="M24" s="581"/>
      <c r="N24" s="581"/>
      <c r="O24" s="581"/>
      <c r="P24" s="581"/>
      <c r="Q24" s="581"/>
      <c r="R24" s="581"/>
      <c r="S24" s="581"/>
      <c r="T24" s="581"/>
      <c r="U24" s="581"/>
      <c r="V24" s="581"/>
      <c r="W24" s="581"/>
      <c r="X24" s="581"/>
      <c r="Y24" s="581"/>
      <c r="Z24" s="581"/>
      <c r="AA24" s="581"/>
      <c r="AB24" s="435"/>
    </row>
    <row r="25" spans="2:34" ht="45.75" customHeight="1">
      <c r="C25" s="578" t="s">
        <v>287</v>
      </c>
      <c r="D25" s="579"/>
      <c r="E25" s="579"/>
      <c r="F25" s="579"/>
      <c r="G25" s="579"/>
      <c r="H25" s="580"/>
      <c r="I25" s="434"/>
      <c r="J25" s="581"/>
      <c r="K25" s="581"/>
      <c r="L25" s="581"/>
      <c r="M25" s="581"/>
      <c r="N25" s="581"/>
      <c r="O25" s="581"/>
      <c r="P25" s="581"/>
      <c r="Q25" s="581"/>
      <c r="R25" s="581"/>
      <c r="S25" s="581"/>
      <c r="T25" s="581"/>
      <c r="U25" s="581"/>
      <c r="V25" s="581"/>
      <c r="W25" s="581"/>
      <c r="X25" s="581"/>
      <c r="Y25" s="581"/>
      <c r="Z25" s="581"/>
      <c r="AA25" s="581"/>
      <c r="AB25" s="435"/>
      <c r="AC25" s="436"/>
    </row>
    <row r="26" spans="2:34" ht="20.100000000000001" customHeight="1">
      <c r="C26" s="416"/>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36"/>
    </row>
    <row r="27" spans="2:34" ht="20.100000000000001" customHeight="1">
      <c r="C27" s="437" t="s">
        <v>18</v>
      </c>
      <c r="D27" s="416"/>
      <c r="E27" s="416"/>
      <c r="F27" s="416"/>
      <c r="G27" s="416"/>
      <c r="H27" s="416"/>
      <c r="I27" s="416"/>
      <c r="J27" s="416"/>
      <c r="K27" s="416"/>
      <c r="L27" s="416"/>
      <c r="M27" s="416"/>
      <c r="N27" s="416"/>
      <c r="O27" s="416"/>
      <c r="P27" s="416"/>
      <c r="Q27" s="416"/>
      <c r="R27" s="416"/>
      <c r="S27" s="416"/>
      <c r="T27" s="416"/>
      <c r="U27" s="416"/>
      <c r="V27" s="416"/>
      <c r="W27" s="416"/>
      <c r="X27" s="416"/>
      <c r="Y27" s="416"/>
      <c r="Z27" s="416"/>
      <c r="AA27" s="416"/>
      <c r="AB27" s="416"/>
      <c r="AC27" s="436"/>
      <c r="AD27" s="583"/>
      <c r="AE27" s="583"/>
      <c r="AF27" s="583"/>
      <c r="AG27" s="583"/>
      <c r="AH27" s="583"/>
    </row>
    <row r="28" spans="2:34" ht="20.100000000000001" customHeight="1">
      <c r="C28" s="416"/>
      <c r="D28" s="416" t="s">
        <v>349</v>
      </c>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36"/>
      <c r="AD28" s="583"/>
      <c r="AE28" s="583"/>
      <c r="AF28" s="583"/>
      <c r="AG28" s="583"/>
      <c r="AH28" s="583"/>
    </row>
  </sheetData>
  <mergeCells count="29">
    <mergeCell ref="AD27:AH28"/>
    <mergeCell ref="C21:H21"/>
    <mergeCell ref="C23:H23"/>
    <mergeCell ref="C22:H22"/>
    <mergeCell ref="D14:AA15"/>
    <mergeCell ref="C17:AB17"/>
    <mergeCell ref="J21:AA21"/>
    <mergeCell ref="J22:Q22"/>
    <mergeCell ref="AD17:AH17"/>
    <mergeCell ref="C18:AB18"/>
    <mergeCell ref="J23:O23"/>
    <mergeCell ref="Q23:V23"/>
    <mergeCell ref="J25:AA25"/>
    <mergeCell ref="C25:H25"/>
    <mergeCell ref="C20:H20"/>
    <mergeCell ref="J20:AA20"/>
    <mergeCell ref="C24:H24"/>
    <mergeCell ref="J24:AA24"/>
    <mergeCell ref="U3:AB3"/>
    <mergeCell ref="AD3:AH4"/>
    <mergeCell ref="U4:AB4"/>
    <mergeCell ref="C6:K6"/>
    <mergeCell ref="AD11:AH12"/>
    <mergeCell ref="P7:S8"/>
    <mergeCell ref="P9:S10"/>
    <mergeCell ref="P11:S12"/>
    <mergeCell ref="T11:AA12"/>
    <mergeCell ref="T9:AA10"/>
    <mergeCell ref="T7:AA8"/>
  </mergeCells>
  <phoneticPr fontId="1"/>
  <printOptions horizontalCentered="1"/>
  <pageMargins left="0.78740157480314965" right="0.78740157480314965" top="0.78740157480314965" bottom="0.78740157480314965"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vt:lpstr>
      <vt:lpstr>事業イメージ</vt:lpstr>
      <vt:lpstr>補助の流れ</vt:lpstr>
      <vt:lpstr>①交付申請</vt:lpstr>
      <vt:lpstr>①全体事業計画書</vt:lpstr>
      <vt:lpstr>①収支予算</vt:lpstr>
      <vt:lpstr>①誓約書</vt:lpstr>
      <vt:lpstr>②請求書</vt:lpstr>
      <vt:lpstr>③一部完了届</vt:lpstr>
      <vt:lpstr>③検査調書</vt:lpstr>
      <vt:lpstr>③協定一覧</vt:lpstr>
      <vt:lpstr>③間伐実績</vt:lpstr>
      <vt:lpstr>④実績</vt:lpstr>
      <vt:lpstr>④収支計算</vt:lpstr>
      <vt:lpstr>※中止・変更</vt:lpstr>
      <vt:lpstr>⑴地図</vt:lpstr>
      <vt:lpstr>⑵写真帳</vt:lpstr>
      <vt:lpstr>Sheet1</vt:lpstr>
      <vt:lpstr>⑶協定案</vt:lpstr>
      <vt:lpstr>Sheet2</vt:lpstr>
      <vt:lpstr>計算書</vt:lpstr>
      <vt:lpstr>○!Print_Area</vt:lpstr>
      <vt:lpstr>※中止・変更!Print_Area</vt:lpstr>
      <vt:lpstr>①交付申請!Print_Area</vt:lpstr>
      <vt:lpstr>①収支予算!Print_Area</vt:lpstr>
      <vt:lpstr>①誓約書!Print_Area</vt:lpstr>
      <vt:lpstr>①全体事業計画書!Print_Area</vt:lpstr>
      <vt:lpstr>⑴地図!Print_Area</vt:lpstr>
      <vt:lpstr>⑵写真帳!Print_Area</vt:lpstr>
      <vt:lpstr>②請求書!Print_Area</vt:lpstr>
      <vt:lpstr>③一部完了届!Print_Area</vt:lpstr>
      <vt:lpstr>③間伐実績!Print_Area</vt:lpstr>
      <vt:lpstr>⑶協定案!Print_Area</vt:lpstr>
      <vt:lpstr>③協定一覧!Print_Area</vt:lpstr>
      <vt:lpstr>③検査調書!Print_Area</vt:lpstr>
      <vt:lpstr>④収支計算!Print_Area</vt:lpstr>
      <vt:lpstr>計算書!Print_Area</vt:lpstr>
      <vt:lpstr>事業イメージ!Print_Area</vt:lpstr>
      <vt:lpstr>補助の流れ!Print_Area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斧伸春</dc:creator>
  <cp:lastModifiedBy>杉田　賢一</cp:lastModifiedBy>
  <cp:lastPrinted>2020-09-11T01:40:34Z</cp:lastPrinted>
  <dcterms:created xsi:type="dcterms:W3CDTF">2013-12-25T23:26:34Z</dcterms:created>
  <dcterms:modified xsi:type="dcterms:W3CDTF">2020-09-11T02:02:08Z</dcterms:modified>
</cp:coreProperties>
</file>